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activeX/activeX1.xml" ContentType="application/vnd.ms-office.activeX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1b2c7ebc9af5643/Documents/"/>
    </mc:Choice>
  </mc:AlternateContent>
  <xr:revisionPtr revIDLastSave="1506" documentId="8_{7533D7DD-82A4-4253-84AE-8208357666F6}" xr6:coauthVersionLast="47" xr6:coauthVersionMax="47" xr10:uidLastSave="{93D20D9A-AB0D-43F7-9288-D41213281EC8}"/>
  <bookViews>
    <workbookView xWindow="-108" yWindow="-108" windowWidth="23256" windowHeight="12456" xr2:uid="{9326A2A9-B62F-4B94-9AE6-DAC8F73E7E17}"/>
  </bookViews>
  <sheets>
    <sheet name="&lt;&gt;0" sheetId="8" r:id="rId1"/>
    <sheet name="Order and colors" sheetId="1" r:id="rId2"/>
    <sheet name="13weeks" sheetId="3" r:id="rId3"/>
    <sheet name="13weeks (2)" sheetId="7" r:id="rId4"/>
    <sheet name="with ActiveX Controls" sheetId="4" r:id="rId5"/>
    <sheet name="Merge Formatting" sheetId="9" r:id="rId6"/>
    <sheet name="Thanks!" sheetId="10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8" l="1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10" i="8"/>
  <c r="I10" i="8" a="1"/>
  <c r="I10" i="8" s="1"/>
  <c r="AA11" i="8"/>
  <c r="AA10" i="8"/>
  <c r="E16" i="3" l="1"/>
  <c r="E16" i="7" s="1"/>
  <c r="F16" i="3"/>
  <c r="F16" i="7" s="1"/>
  <c r="G16" i="3"/>
  <c r="G16" i="7" s="1"/>
  <c r="H16" i="3"/>
  <c r="H16" i="7" s="1"/>
  <c r="I16" i="3"/>
  <c r="I16" i="7" s="1"/>
  <c r="J16" i="3"/>
  <c r="J16" i="7" s="1"/>
  <c r="K16" i="3"/>
  <c r="K16" i="7" s="1"/>
  <c r="L16" i="3"/>
  <c r="L16" i="7" s="1"/>
  <c r="M16" i="3"/>
  <c r="M16" i="7" s="1"/>
  <c r="N16" i="3"/>
  <c r="N16" i="7" s="1"/>
  <c r="O16" i="3"/>
  <c r="O16" i="7" s="1"/>
  <c r="P16" i="3"/>
  <c r="P16" i="7" s="1"/>
  <c r="Q16" i="3"/>
  <c r="Q16" i="7" s="1"/>
  <c r="E17" i="3"/>
  <c r="E17" i="7" s="1"/>
  <c r="F17" i="3"/>
  <c r="F17" i="7" s="1"/>
  <c r="G17" i="3"/>
  <c r="G17" i="7" s="1"/>
  <c r="H17" i="3"/>
  <c r="H17" i="7" s="1"/>
  <c r="I17" i="3"/>
  <c r="I17" i="7" s="1"/>
  <c r="J17" i="3"/>
  <c r="J17" i="7" s="1"/>
  <c r="K17" i="3"/>
  <c r="K17" i="7" s="1"/>
  <c r="L17" i="3"/>
  <c r="L17" i="7" s="1"/>
  <c r="M17" i="3"/>
  <c r="M17" i="7" s="1"/>
  <c r="N17" i="3"/>
  <c r="N17" i="7" s="1"/>
  <c r="O17" i="3"/>
  <c r="O17" i="7" s="1"/>
  <c r="P17" i="3"/>
  <c r="P17" i="7" s="1"/>
  <c r="Q17" i="3"/>
  <c r="Q17" i="7" s="1"/>
  <c r="E18" i="3"/>
  <c r="E18" i="7" s="1"/>
  <c r="F18" i="3"/>
  <c r="F18" i="7" s="1"/>
  <c r="G18" i="3"/>
  <c r="G18" i="7" s="1"/>
  <c r="H18" i="3"/>
  <c r="H18" i="7" s="1"/>
  <c r="I18" i="3"/>
  <c r="I18" i="7" s="1"/>
  <c r="J18" i="3"/>
  <c r="J18" i="7" s="1"/>
  <c r="K18" i="3"/>
  <c r="K18" i="7" s="1"/>
  <c r="L18" i="3"/>
  <c r="L18" i="7" s="1"/>
  <c r="M18" i="3"/>
  <c r="M18" i="7" s="1"/>
  <c r="N18" i="3"/>
  <c r="N18" i="7" s="1"/>
  <c r="O18" i="3"/>
  <c r="O18" i="7" s="1"/>
  <c r="P18" i="3"/>
  <c r="P18" i="7" s="1"/>
  <c r="Q18" i="3"/>
  <c r="Q18" i="7" s="1"/>
  <c r="E19" i="3"/>
  <c r="E19" i="7" s="1"/>
  <c r="F19" i="3"/>
  <c r="F19" i="7" s="1"/>
  <c r="G19" i="3"/>
  <c r="G19" i="7" s="1"/>
  <c r="H19" i="3"/>
  <c r="H19" i="7" s="1"/>
  <c r="I19" i="3"/>
  <c r="I19" i="7" s="1"/>
  <c r="J19" i="3"/>
  <c r="J19" i="7" s="1"/>
  <c r="K19" i="3"/>
  <c r="K19" i="7" s="1"/>
  <c r="L19" i="3"/>
  <c r="L19" i="7" s="1"/>
  <c r="M19" i="3"/>
  <c r="M19" i="7" s="1"/>
  <c r="N19" i="3"/>
  <c r="N19" i="7" s="1"/>
  <c r="O19" i="3"/>
  <c r="O19" i="7" s="1"/>
  <c r="P19" i="3"/>
  <c r="P19" i="7" s="1"/>
  <c r="Q19" i="3"/>
  <c r="Q19" i="7" s="1"/>
  <c r="E20" i="3"/>
  <c r="E20" i="7" s="1"/>
  <c r="F20" i="3"/>
  <c r="F20" i="7" s="1"/>
  <c r="G20" i="3"/>
  <c r="G20" i="7" s="1"/>
  <c r="H20" i="3"/>
  <c r="H20" i="7" s="1"/>
  <c r="I20" i="3"/>
  <c r="I20" i="7" s="1"/>
  <c r="J20" i="3"/>
  <c r="J20" i="7" s="1"/>
  <c r="K20" i="3"/>
  <c r="K20" i="7" s="1"/>
  <c r="L20" i="3"/>
  <c r="L20" i="7" s="1"/>
  <c r="M20" i="3"/>
  <c r="M20" i="7" s="1"/>
  <c r="N20" i="3"/>
  <c r="N20" i="7" s="1"/>
  <c r="O20" i="3"/>
  <c r="O20" i="7" s="1"/>
  <c r="P20" i="3"/>
  <c r="P20" i="7" s="1"/>
  <c r="Q20" i="3"/>
  <c r="Q20" i="7" s="1"/>
  <c r="E21" i="3"/>
  <c r="E21" i="7" s="1"/>
  <c r="F21" i="3"/>
  <c r="F21" i="7" s="1"/>
  <c r="G21" i="3"/>
  <c r="G21" i="7" s="1"/>
  <c r="H21" i="3"/>
  <c r="H21" i="7" s="1"/>
  <c r="I21" i="3"/>
  <c r="I21" i="7" s="1"/>
  <c r="J21" i="3"/>
  <c r="J21" i="7" s="1"/>
  <c r="K21" i="3"/>
  <c r="K21" i="7" s="1"/>
  <c r="L21" i="3"/>
  <c r="L21" i="7" s="1"/>
  <c r="M21" i="3"/>
  <c r="M21" i="7" s="1"/>
  <c r="N21" i="3"/>
  <c r="N21" i="7" s="1"/>
  <c r="O21" i="3"/>
  <c r="O21" i="7" s="1"/>
  <c r="P21" i="3"/>
  <c r="P21" i="7" s="1"/>
  <c r="Q21" i="3"/>
  <c r="Q21" i="7" s="1"/>
  <c r="E22" i="3"/>
  <c r="E22" i="7" s="1"/>
  <c r="F22" i="3"/>
  <c r="F22" i="7" s="1"/>
  <c r="G22" i="3"/>
  <c r="G22" i="7" s="1"/>
  <c r="H22" i="3"/>
  <c r="H22" i="7" s="1"/>
  <c r="I22" i="3"/>
  <c r="I22" i="7" s="1"/>
  <c r="J22" i="3"/>
  <c r="J22" i="7" s="1"/>
  <c r="K22" i="3"/>
  <c r="K22" i="7" s="1"/>
  <c r="L22" i="3"/>
  <c r="L22" i="7" s="1"/>
  <c r="M22" i="3"/>
  <c r="M22" i="7" s="1"/>
  <c r="N22" i="3"/>
  <c r="N22" i="7" s="1"/>
  <c r="O22" i="3"/>
  <c r="O22" i="7" s="1"/>
  <c r="P22" i="3"/>
  <c r="P22" i="7" s="1"/>
  <c r="Q22" i="3"/>
  <c r="Q22" i="7" s="1"/>
  <c r="E23" i="3"/>
  <c r="E23" i="7" s="1"/>
  <c r="F23" i="3"/>
  <c r="F23" i="7" s="1"/>
  <c r="G23" i="3"/>
  <c r="G23" i="7" s="1"/>
  <c r="H23" i="3"/>
  <c r="H23" i="7" s="1"/>
  <c r="I23" i="3"/>
  <c r="I23" i="7" s="1"/>
  <c r="J23" i="3"/>
  <c r="J23" i="7" s="1"/>
  <c r="K23" i="3"/>
  <c r="K23" i="7" s="1"/>
  <c r="L23" i="3"/>
  <c r="L23" i="7" s="1"/>
  <c r="M23" i="3"/>
  <c r="M23" i="7" s="1"/>
  <c r="N23" i="3"/>
  <c r="N23" i="7" s="1"/>
  <c r="O23" i="3"/>
  <c r="O23" i="7" s="1"/>
  <c r="P23" i="3"/>
  <c r="P23" i="7" s="1"/>
  <c r="Q23" i="3"/>
  <c r="Q23" i="7" s="1"/>
  <c r="E24" i="3"/>
  <c r="E24" i="7" s="1"/>
  <c r="F24" i="3"/>
  <c r="F24" i="7" s="1"/>
  <c r="G24" i="3"/>
  <c r="G24" i="7" s="1"/>
  <c r="H24" i="3"/>
  <c r="H24" i="7" s="1"/>
  <c r="I24" i="3"/>
  <c r="I24" i="7" s="1"/>
  <c r="J24" i="3"/>
  <c r="J24" i="7" s="1"/>
  <c r="K24" i="3"/>
  <c r="K24" i="7" s="1"/>
  <c r="L24" i="3"/>
  <c r="L24" i="7" s="1"/>
  <c r="M24" i="3"/>
  <c r="M24" i="7" s="1"/>
  <c r="N24" i="3"/>
  <c r="N24" i="7" s="1"/>
  <c r="O24" i="3"/>
  <c r="O24" i="7" s="1"/>
  <c r="P24" i="3"/>
  <c r="P24" i="7" s="1"/>
  <c r="Q24" i="3"/>
  <c r="Q24" i="7" s="1"/>
  <c r="E25" i="3"/>
  <c r="E25" i="7" s="1"/>
  <c r="F25" i="3"/>
  <c r="F25" i="7" s="1"/>
  <c r="G25" i="3"/>
  <c r="G25" i="7" s="1"/>
  <c r="H25" i="3"/>
  <c r="H25" i="7" s="1"/>
  <c r="I25" i="3"/>
  <c r="I25" i="7" s="1"/>
  <c r="J25" i="3"/>
  <c r="J25" i="7" s="1"/>
  <c r="K25" i="3"/>
  <c r="K25" i="7" s="1"/>
  <c r="L25" i="3"/>
  <c r="L25" i="7" s="1"/>
  <c r="M25" i="3"/>
  <c r="M25" i="7" s="1"/>
  <c r="N25" i="3"/>
  <c r="N25" i="7" s="1"/>
  <c r="O25" i="3"/>
  <c r="O25" i="7" s="1"/>
  <c r="P25" i="3"/>
  <c r="P25" i="7" s="1"/>
  <c r="Q25" i="3"/>
  <c r="Q25" i="7" s="1"/>
  <c r="E10" i="3"/>
  <c r="E10" i="7" s="1"/>
  <c r="F10" i="3"/>
  <c r="F10" i="7" s="1"/>
  <c r="G10" i="3"/>
  <c r="G10" i="7" s="1"/>
  <c r="H10" i="3"/>
  <c r="H10" i="7" s="1"/>
  <c r="I10" i="3"/>
  <c r="I10" i="7" s="1"/>
  <c r="J10" i="3"/>
  <c r="J10" i="7" s="1"/>
  <c r="K10" i="3"/>
  <c r="K10" i="7" s="1"/>
  <c r="L10" i="3"/>
  <c r="L10" i="7" s="1"/>
  <c r="M10" i="3"/>
  <c r="M10" i="7" s="1"/>
  <c r="N10" i="3"/>
  <c r="N10" i="7" s="1"/>
  <c r="O10" i="3"/>
  <c r="O10" i="7" s="1"/>
  <c r="P10" i="3"/>
  <c r="P10" i="7" s="1"/>
  <c r="Q10" i="3"/>
  <c r="Q10" i="7" s="1"/>
  <c r="E11" i="3"/>
  <c r="E11" i="7" s="1"/>
  <c r="F11" i="3"/>
  <c r="F11" i="7" s="1"/>
  <c r="G11" i="3"/>
  <c r="G11" i="7" s="1"/>
  <c r="H11" i="3"/>
  <c r="H11" i="7" s="1"/>
  <c r="I11" i="3"/>
  <c r="I11" i="7" s="1"/>
  <c r="J11" i="3"/>
  <c r="J11" i="7" s="1"/>
  <c r="K11" i="3"/>
  <c r="K11" i="7" s="1"/>
  <c r="L11" i="3"/>
  <c r="L11" i="7" s="1"/>
  <c r="M11" i="3"/>
  <c r="M11" i="7" s="1"/>
  <c r="N11" i="3"/>
  <c r="N11" i="7" s="1"/>
  <c r="O11" i="3"/>
  <c r="O11" i="7" s="1"/>
  <c r="P11" i="3"/>
  <c r="P11" i="7" s="1"/>
  <c r="Q11" i="3"/>
  <c r="Q11" i="7" s="1"/>
  <c r="E12" i="3"/>
  <c r="E12" i="7" s="1"/>
  <c r="F12" i="3"/>
  <c r="F12" i="7" s="1"/>
  <c r="G12" i="3"/>
  <c r="G12" i="7" s="1"/>
  <c r="H12" i="3"/>
  <c r="H12" i="7" s="1"/>
  <c r="I12" i="3"/>
  <c r="I12" i="7" s="1"/>
  <c r="J12" i="3"/>
  <c r="J12" i="7" s="1"/>
  <c r="K12" i="3"/>
  <c r="K12" i="7" s="1"/>
  <c r="L12" i="3"/>
  <c r="L12" i="7" s="1"/>
  <c r="M12" i="3"/>
  <c r="M12" i="7" s="1"/>
  <c r="N12" i="3"/>
  <c r="N12" i="7" s="1"/>
  <c r="O12" i="3"/>
  <c r="O12" i="7" s="1"/>
  <c r="P12" i="3"/>
  <c r="P12" i="7" s="1"/>
  <c r="Q12" i="3"/>
  <c r="Q12" i="7" s="1"/>
  <c r="L7" i="4" a="1"/>
  <c r="L7" i="4" s="1"/>
  <c r="R12" i="7" l="1"/>
  <c r="R20" i="7"/>
  <c r="R23" i="7"/>
  <c r="R17" i="7"/>
  <c r="R25" i="7"/>
  <c r="R22" i="7"/>
  <c r="G13" i="7"/>
  <c r="O13" i="7"/>
  <c r="R16" i="7"/>
  <c r="R19" i="7"/>
  <c r="R24" i="7"/>
  <c r="R10" i="7"/>
  <c r="H13" i="7"/>
  <c r="P13" i="7"/>
  <c r="R21" i="7"/>
  <c r="R18" i="7"/>
  <c r="K13" i="7"/>
  <c r="R11" i="7"/>
  <c r="I26" i="7"/>
  <c r="J13" i="7"/>
  <c r="L26" i="7"/>
  <c r="N26" i="7"/>
  <c r="L13" i="7"/>
  <c r="F26" i="7"/>
  <c r="Q26" i="7"/>
  <c r="I13" i="7"/>
  <c r="Q13" i="7"/>
  <c r="O26" i="7"/>
  <c r="H26" i="7"/>
  <c r="P26" i="7"/>
  <c r="G26" i="7"/>
  <c r="F13" i="7"/>
  <c r="N13" i="7"/>
  <c r="K26" i="7"/>
  <c r="J26" i="7"/>
  <c r="E13" i="7"/>
  <c r="M13" i="7"/>
  <c r="E26" i="7"/>
  <c r="M26" i="7"/>
  <c r="J26" i="3"/>
  <c r="N26" i="3"/>
  <c r="H26" i="3"/>
  <c r="P26" i="3"/>
  <c r="G26" i="3"/>
  <c r="O26" i="3"/>
  <c r="M26" i="3"/>
  <c r="F26" i="3"/>
  <c r="I26" i="3"/>
  <c r="Q26" i="3"/>
  <c r="L26" i="3"/>
  <c r="K26" i="3"/>
  <c r="E26" i="3"/>
  <c r="F13" i="3"/>
  <c r="N13" i="3"/>
  <c r="G13" i="3"/>
  <c r="O13" i="3"/>
  <c r="K13" i="3"/>
  <c r="J13" i="3"/>
  <c r="H13" i="3"/>
  <c r="P13" i="3"/>
  <c r="I13" i="3"/>
  <c r="Q13" i="3"/>
  <c r="L13" i="3"/>
  <c r="E13" i="3"/>
  <c r="M13" i="3"/>
  <c r="S11" i="7" l="1"/>
  <c r="S9" i="7"/>
  <c r="G28" i="7"/>
  <c r="P28" i="7"/>
  <c r="H28" i="7"/>
  <c r="L28" i="7"/>
  <c r="J28" i="7"/>
  <c r="K28" i="7"/>
  <c r="O28" i="7"/>
  <c r="R26" i="7"/>
  <c r="E28" i="7"/>
  <c r="E30" i="7" s="1"/>
  <c r="R13" i="7"/>
  <c r="N28" i="7"/>
  <c r="I28" i="7"/>
  <c r="Q28" i="7"/>
  <c r="M28" i="7"/>
  <c r="F28" i="7"/>
  <c r="Q28" i="3"/>
  <c r="E28" i="3"/>
  <c r="L28" i="3"/>
  <c r="K28" i="3"/>
  <c r="N28" i="3"/>
  <c r="M28" i="3"/>
  <c r="P28" i="3"/>
  <c r="H28" i="3"/>
  <c r="I28" i="3"/>
  <c r="O28" i="3"/>
  <c r="G28" i="3"/>
  <c r="F28" i="3"/>
  <c r="J28" i="3"/>
  <c r="K30" i="7" l="1"/>
  <c r="N30" i="7"/>
  <c r="I30" i="7"/>
  <c r="H30" i="7"/>
  <c r="J30" i="7"/>
  <c r="G30" i="7"/>
  <c r="R28" i="7"/>
  <c r="F30" i="7"/>
  <c r="L30" i="7"/>
  <c r="M30" i="7"/>
  <c r="Q30" i="7"/>
  <c r="P30" i="7"/>
  <c r="O30" i="7"/>
  <c r="E30" i="3"/>
  <c r="H30" i="3"/>
  <c r="P30" i="3"/>
  <c r="J30" i="3"/>
  <c r="N30" i="3"/>
  <c r="I30" i="3"/>
  <c r="Q30" i="3"/>
  <c r="K30" i="3"/>
  <c r="G30" i="3"/>
  <c r="L30" i="3"/>
  <c r="M30" i="3"/>
  <c r="F30" i="3"/>
  <c r="O3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<sst xmlns="http://schemas.openxmlformats.org/spreadsheetml/2006/main" count="368" uniqueCount="110">
  <si>
    <t>Pizza BI</t>
  </si>
  <si>
    <t>Customer Name</t>
  </si>
  <si>
    <t>Type of Customer</t>
  </si>
  <si>
    <t>Sales</t>
  </si>
  <si>
    <t>Individual</t>
  </si>
  <si>
    <t>Family</t>
  </si>
  <si>
    <t>Group</t>
  </si>
  <si>
    <t>Business</t>
  </si>
  <si>
    <t>Restaurant</t>
  </si>
  <si>
    <t>Mario</t>
  </si>
  <si>
    <t>Gigi</t>
  </si>
  <si>
    <t>Andrea</t>
  </si>
  <si>
    <t>Luca</t>
  </si>
  <si>
    <t>Paolo</t>
  </si>
  <si>
    <t>Sofia</t>
  </si>
  <si>
    <t>Aurora</t>
  </si>
  <si>
    <t>Giulia</t>
  </si>
  <si>
    <t>Ginevra</t>
  </si>
  <si>
    <t>Alice</t>
  </si>
  <si>
    <t>Emma</t>
  </si>
  <si>
    <t>Giorgia</t>
  </si>
  <si>
    <t>Beatrice</t>
  </si>
  <si>
    <t>Lorenzo</t>
  </si>
  <si>
    <t>Ludovica</t>
  </si>
  <si>
    <t>Margherita</t>
  </si>
  <si>
    <t>Pietro</t>
  </si>
  <si>
    <t>Chiara</t>
  </si>
  <si>
    <t>Bianca</t>
  </si>
  <si>
    <t>Filippo</t>
  </si>
  <si>
    <t>Activex Listbox Control (not using VBA) by Suneet Arora</t>
  </si>
  <si>
    <t>Category</t>
  </si>
  <si>
    <t>https://exceloffthegrid.com/using-dynamic-arrays-with-other-excel-features/</t>
  </si>
  <si>
    <t>Wk01</t>
  </si>
  <si>
    <t>Wk02</t>
  </si>
  <si>
    <t>Wk03</t>
  </si>
  <si>
    <t>Wk04</t>
  </si>
  <si>
    <t>Wk05</t>
  </si>
  <si>
    <t>Wk06</t>
  </si>
  <si>
    <t>Wk07</t>
  </si>
  <si>
    <t>Wk08</t>
  </si>
  <si>
    <t>Wk09</t>
  </si>
  <si>
    <t>Wk10</t>
  </si>
  <si>
    <t>Wk11</t>
  </si>
  <si>
    <t>Wk12</t>
  </si>
  <si>
    <t>Wk13</t>
  </si>
  <si>
    <t>Stream1</t>
  </si>
  <si>
    <t>Stream2</t>
  </si>
  <si>
    <t>Stream3</t>
  </si>
  <si>
    <t>Collections</t>
  </si>
  <si>
    <t>Payments</t>
  </si>
  <si>
    <t>Provider1</t>
  </si>
  <si>
    <t>Provider2</t>
  </si>
  <si>
    <t>Provider3</t>
  </si>
  <si>
    <t>Provider4</t>
  </si>
  <si>
    <t>Provider5</t>
  </si>
  <si>
    <t>Provider6</t>
  </si>
  <si>
    <t>Provider7</t>
  </si>
  <si>
    <t>Provider8</t>
  </si>
  <si>
    <t>Provider9</t>
  </si>
  <si>
    <t>Provider10</t>
  </si>
  <si>
    <t>Beg.Balance</t>
  </si>
  <si>
    <t>Net impact</t>
  </si>
  <si>
    <t>Bank balance</t>
  </si>
  <si>
    <t>Bank</t>
  </si>
  <si>
    <t>AR</t>
  </si>
  <si>
    <t>AP</t>
  </si>
  <si>
    <t>Pizza</t>
  </si>
  <si>
    <t>Quantity</t>
  </si>
  <si>
    <t>Rating</t>
  </si>
  <si>
    <t>Last purchase</t>
  </si>
  <si>
    <t>Classic</t>
  </si>
  <si>
    <t>Marinara</t>
  </si>
  <si>
    <t>Napoletana</t>
  </si>
  <si>
    <t>Romana</t>
  </si>
  <si>
    <t>4Stagioni</t>
  </si>
  <si>
    <t>Capricciosa</t>
  </si>
  <si>
    <t>Diavola</t>
  </si>
  <si>
    <t>SalsicciaFriarielli</t>
  </si>
  <si>
    <t>Calzone</t>
  </si>
  <si>
    <t>Bufala</t>
  </si>
  <si>
    <t>Specials</t>
  </si>
  <si>
    <t>Prosciutto Crudo</t>
  </si>
  <si>
    <t>Prosciutto e Funghi</t>
  </si>
  <si>
    <t>Boscaiola</t>
  </si>
  <si>
    <t>Zucchine e pancetta</t>
  </si>
  <si>
    <t>Tonno e cipolla</t>
  </si>
  <si>
    <t>Tirolese</t>
  </si>
  <si>
    <t>Pugliese</t>
  </si>
  <si>
    <t>4formaggi</t>
  </si>
  <si>
    <t>Carciofini</t>
  </si>
  <si>
    <t>Peperoni</t>
  </si>
  <si>
    <t>Wurstel</t>
  </si>
  <si>
    <t>Hawaii</t>
  </si>
  <si>
    <t>Pizza/Month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</si>
  <si>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</si>
  <si>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</si>
  <si>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</si>
  <si>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</si>
  <si>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</si>
  <si>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</si>
  <si>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</si>
  <si>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</si>
  <si>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</si>
  <si>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</si>
  <si>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</si>
  <si>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</si>
  <si>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</si>
  <si>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"visualizing data is important to get information at a glance"</t>
  </si>
  <si>
    <t>“Lesser artists borrow; great artists steal”</t>
  </si>
  <si>
    <t>BUON APPETITO!!!!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</si>
</sst>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rgb="FF1D6F42"/>
      <name val="Calibri"/>
      <family val="2"/>
      <scheme val="minor"/>
    </font>
    <font>
      <b/>
      <sz val="16"/>
      <color rgb="FF1D6F42"/>
      <name val="Engravers MT"/>
      <family val="1"/>
    </font>
    <font>
      <b/>
      <sz val="11"/>
      <color rgb="FF1D6F42"/>
      <name val="Calibri"/>
      <family val="2"/>
      <scheme val="minor"/>
    </font>
    <font>
      <u/>
      <sz val="11"/>
      <color rgb="FF1D6F42"/>
      <name val="Calibri"/>
      <family val="2"/>
      <scheme val="minor"/>
    </font>
    <font>
      <b/>
      <u/>
      <sz val="11"/>
      <color rgb="FF1D6F42"/>
      <name val="Calibri"/>
      <family val="2"/>
      <scheme val="minor"/>
    </font>
    <font>
      <sz val="12"/>
      <color rgb="FF1D6F42"/>
      <name val="Calibri"/>
      <family val="2"/>
      <scheme val="minor"/>
    </font>
    <font>
      <b/>
      <sz val="12"/>
      <color rgb="FF1D6F4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D6F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1D6F42"/>
      </left>
      <right style="thin">
        <color rgb="FF1D6F42"/>
      </right>
      <top style="thin">
        <color rgb="FF1D6F42"/>
      </top>
      <bottom style="thin">
        <color rgb="FF1D6F4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2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5" fillId="0" borderId="0" xfId="1" applyNumberFormat="1" applyFont="1" applyAlignment="1">
      <alignment vertical="center"/>
    </xf>
    <xf numFmtId="164" fontId="7" fillId="0" borderId="0" xfId="1" applyNumberFormat="1" applyFont="1" applyAlignment="1">
      <alignment vertical="center"/>
    </xf>
    <xf numFmtId="164" fontId="5" fillId="0" borderId="1" xfId="1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64" fontId="7" fillId="0" borderId="3" xfId="1" applyNumberFormat="1" applyFont="1" applyBorder="1" applyAlignment="1">
      <alignment vertical="center"/>
    </xf>
    <xf numFmtId="164" fontId="7" fillId="0" borderId="4" xfId="0" applyNumberFormat="1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4" fontId="3" fillId="0" borderId="4" xfId="0" applyNumberFormat="1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64" fontId="10" fillId="0" borderId="0" xfId="1" applyNumberFormat="1" applyFont="1" applyAlignment="1">
      <alignment vertical="center"/>
    </xf>
    <xf numFmtId="9" fontId="5" fillId="0" borderId="0" xfId="3" applyFont="1" applyAlignment="1">
      <alignment vertical="center"/>
    </xf>
    <xf numFmtId="14" fontId="5" fillId="0" borderId="0" xfId="0" applyNumberFormat="1" applyFont="1" applyAlignment="1">
      <alignment vertical="center"/>
    </xf>
    <xf numFmtId="9" fontId="5" fillId="0" borderId="0" xfId="3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43" fontId="5" fillId="0" borderId="5" xfId="1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21">
    <dxf>
      <font>
        <color theme="3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numFmt numFmtId="164" formatCode="_ * #,##0_ ;_ * \-#,##0_ ;_ * &quot;-&quot;??_ ;_ @_ 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D6F42"/>
        <name val="Calibri"/>
        <family val="2"/>
        <scheme val="minor"/>
      </font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D6F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'13weeks (2)'!$D$9</c:f>
              <c:strCache>
                <c:ptCount val="1"/>
                <c:pt idx="0">
                  <c:v>Collections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'13weeks (2)'!$E$13:$Q$13</c:f>
              <c:numCache>
                <c:formatCode>_ * #,##0_ ;_ * \-#,##0_ ;_ * "-"??_ ;_ @_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21610</c:v>
                </c:pt>
                <c:pt idx="4">
                  <c:v>83132</c:v>
                </c:pt>
                <c:pt idx="5">
                  <c:v>25185</c:v>
                </c:pt>
                <c:pt idx="6">
                  <c:v>0</c:v>
                </c:pt>
                <c:pt idx="7">
                  <c:v>78031</c:v>
                </c:pt>
                <c:pt idx="8">
                  <c:v>0</c:v>
                </c:pt>
                <c:pt idx="9">
                  <c:v>73335</c:v>
                </c:pt>
                <c:pt idx="10">
                  <c:v>0</c:v>
                </c:pt>
                <c:pt idx="11">
                  <c:v>0</c:v>
                </c:pt>
                <c:pt idx="12">
                  <c:v>32721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11-44A3-9B7F-54D10C1B868C}"/>
            </c:ext>
          </c:extLst>
        </c:ser>
        <c:ser>
          <c:idx val="2"/>
          <c:order val="2"/>
          <c:tx>
            <c:strRef>
              <c:f>'13weeks (2)'!$D$15</c:f>
              <c:strCache>
                <c:ptCount val="1"/>
                <c:pt idx="0">
                  <c:v>Payments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'13weeks (2)'!$E$26:$Q$26</c:f>
              <c:numCache>
                <c:formatCode>_ * #,##0_ ;_ * \-#,##0_ ;_ * "-"??_ ;_ @_ </c:formatCode>
                <c:ptCount val="13"/>
                <c:pt idx="0">
                  <c:v>21674</c:v>
                </c:pt>
                <c:pt idx="1">
                  <c:v>26445</c:v>
                </c:pt>
                <c:pt idx="2">
                  <c:v>25910</c:v>
                </c:pt>
                <c:pt idx="3">
                  <c:v>39803</c:v>
                </c:pt>
                <c:pt idx="4">
                  <c:v>20599</c:v>
                </c:pt>
                <c:pt idx="5">
                  <c:v>46646</c:v>
                </c:pt>
                <c:pt idx="6">
                  <c:v>22846</c:v>
                </c:pt>
                <c:pt idx="7">
                  <c:v>38224</c:v>
                </c:pt>
                <c:pt idx="8">
                  <c:v>19294</c:v>
                </c:pt>
                <c:pt idx="9">
                  <c:v>20559</c:v>
                </c:pt>
                <c:pt idx="10">
                  <c:v>36811</c:v>
                </c:pt>
                <c:pt idx="11">
                  <c:v>13944</c:v>
                </c:pt>
                <c:pt idx="12">
                  <c:v>24276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11-44A3-9B7F-54D10C1B8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917920"/>
        <c:axId val="1907223152"/>
      </c:barChar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'13weeks (2)'!$E$6:$Q$6</c:f>
              <c:strCache>
                <c:ptCount val="13"/>
                <c:pt idx="0">
                  <c:v>Wk01</c:v>
                </c:pt>
                <c:pt idx="1">
                  <c:v>Wk02</c:v>
                </c:pt>
                <c:pt idx="2">
                  <c:v>Wk03</c:v>
                </c:pt>
                <c:pt idx="3">
                  <c:v>Wk04</c:v>
                </c:pt>
                <c:pt idx="4">
                  <c:v>Wk05</c:v>
                </c:pt>
                <c:pt idx="5">
                  <c:v>Wk06</c:v>
                </c:pt>
                <c:pt idx="6">
                  <c:v>Wk07</c:v>
                </c:pt>
                <c:pt idx="7">
                  <c:v>Wk08</c:v>
                </c:pt>
                <c:pt idx="8">
                  <c:v>Wk09</c:v>
                </c:pt>
                <c:pt idx="9">
                  <c:v>Wk10</c:v>
                </c:pt>
                <c:pt idx="10">
                  <c:v>Wk11</c:v>
                </c:pt>
                <c:pt idx="11">
                  <c:v>Wk12</c:v>
                </c:pt>
                <c:pt idx="12">
                  <c:v>Wk13</c:v>
                </c:pt>
              </c:strCache>
            </c:strRef>
          </c:cat>
          <c:val>
            <c:numRef>
              <c:f>'13weeks (2)'!$E$30:$Q$30</c:f>
              <c:numCache>
                <c:formatCode>_ * #,##0_ ;_ * \-#,##0_ ;_ * "-"??_ ;_ @_ </c:formatCode>
                <c:ptCount val="13"/>
                <c:pt idx="0">
                  <c:v>28326</c:v>
                </c:pt>
                <c:pt idx="1">
                  <c:v>1881</c:v>
                </c:pt>
                <c:pt idx="2">
                  <c:v>-24029</c:v>
                </c:pt>
                <c:pt idx="3">
                  <c:v>-42222</c:v>
                </c:pt>
                <c:pt idx="4">
                  <c:v>20311</c:v>
                </c:pt>
                <c:pt idx="5">
                  <c:v>-1150</c:v>
                </c:pt>
                <c:pt idx="6">
                  <c:v>-23996</c:v>
                </c:pt>
                <c:pt idx="7">
                  <c:v>15811</c:v>
                </c:pt>
                <c:pt idx="8">
                  <c:v>-3483</c:v>
                </c:pt>
                <c:pt idx="9">
                  <c:v>49293</c:v>
                </c:pt>
                <c:pt idx="10">
                  <c:v>12482</c:v>
                </c:pt>
                <c:pt idx="11">
                  <c:v>-1462</c:v>
                </c:pt>
                <c:pt idx="12">
                  <c:v>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1-44A3-9B7F-54D10C1B8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917920"/>
        <c:axId val="1907223152"/>
      </c:lineChart>
      <c:catAx>
        <c:axId val="20379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07223152"/>
        <c:crosses val="autoZero"/>
        <c:auto val="1"/>
        <c:lblAlgn val="ctr"/>
        <c:lblOffset val="100"/>
        <c:noMultiLvlLbl val="0"/>
      </c:catAx>
      <c:valAx>
        <c:axId val="190722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03791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118534</xdr:rowOff>
    </xdr:from>
    <xdr:to>
      <xdr:col>23</xdr:col>
      <xdr:colOff>549487</xdr:colOff>
      <xdr:row>39</xdr:row>
      <xdr:rowOff>84667</xdr:rowOff>
    </xdr:to>
    <xdr:pic>
      <xdr:nvPicPr>
        <xdr:cNvPr id="4" name="Picture 3" descr="Making Napoli Pizza from Pizzeria O Chef ｜핏제리아오에서 배우는 나폴리 화덕피자 [광고 ...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3" r="14625"/>
        <a:stretch/>
      </xdr:blipFill>
      <xdr:spPr bwMode="auto">
        <a:xfrm>
          <a:off x="0" y="491067"/>
          <a:ext cx="13952220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720000</xdr:colOff>
      <xdr:row>3</xdr:row>
      <xdr:rowOff>171360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19200" y="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34</xdr:col>
      <xdr:colOff>602455</xdr:colOff>
      <xdr:row>51</xdr:row>
      <xdr:rowOff>92011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4300" y="2194560"/>
          <a:ext cx="5479255" cy="685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106680</xdr:colOff>
      <xdr:row>7</xdr:row>
      <xdr:rowOff>175260</xdr:rowOff>
    </xdr:from>
    <xdr:to>
      <xdr:col>28</xdr:col>
      <xdr:colOff>61643</xdr:colOff>
      <xdr:row>21</xdr:row>
      <xdr:rowOff>76413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0320" y="1455420"/>
          <a:ext cx="7879763" cy="246147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0</xdr:row>
      <xdr:rowOff>7620</xdr:rowOff>
    </xdr:from>
    <xdr:to>
      <xdr:col>2</xdr:col>
      <xdr:colOff>118020</xdr:colOff>
      <xdr:row>3</xdr:row>
      <xdr:rowOff>178980</xdr:rowOff>
    </xdr:to>
    <xdr:pic>
      <xdr:nvPicPr>
        <xdr:cNvPr id="3" name="Graphic 2" descr="Whole pizz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8120" y="7620"/>
          <a:ext cx="7200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720000</xdr:colOff>
      <xdr:row>3</xdr:row>
      <xdr:rowOff>171360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600" y="0"/>
          <a:ext cx="7200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720000</xdr:colOff>
      <xdr:row>3</xdr:row>
      <xdr:rowOff>171360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1500" y="0"/>
          <a:ext cx="720000" cy="720000"/>
        </a:xfrm>
        <a:prstGeom prst="rect">
          <a:avLst/>
        </a:prstGeom>
      </xdr:spPr>
    </xdr:pic>
    <xdr:clientData/>
  </xdr:twoCellAnchor>
  <xdr:twoCellAnchor>
    <xdr:from>
      <xdr:col>18</xdr:col>
      <xdr:colOff>16086</xdr:colOff>
      <xdr:row>3</xdr:row>
      <xdr:rowOff>115570</xdr:rowOff>
    </xdr:from>
    <xdr:to>
      <xdr:col>24</xdr:col>
      <xdr:colOff>541866</xdr:colOff>
      <xdr:row>19</xdr:row>
      <xdr:rowOff>111761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135467</xdr:colOff>
      <xdr:row>21</xdr:row>
      <xdr:rowOff>16932</xdr:rowOff>
    </xdr:from>
    <xdr:to>
      <xdr:col>21</xdr:col>
      <xdr:colOff>169334</xdr:colOff>
      <xdr:row>26</xdr:row>
      <xdr:rowOff>8466</xdr:rowOff>
    </xdr:to>
    <xdr:sp macro="" textlink="$S$9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0947400" y="3708399"/>
          <a:ext cx="1862667" cy="922867"/>
        </a:xfrm>
        <a:prstGeom prst="rect">
          <a:avLst/>
        </a:prstGeom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ECE9FED-EA86-464C-8CAA-8C6E4472E524}" type="TxLink">
            <a:rPr lang="en-US" sz="1400" b="0" i="0" u="none" strike="noStrike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Calibri"/>
              <a:ea typeface="Calibri"/>
              <a:cs typeface="Calibri"/>
            </a:rPr>
            <a:pPr/>
            <a:t>The biggest revenue stream in the next 13w is from Stream1</a:t>
          </a:fld>
          <a:endParaRPr lang="en-CH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21</xdr:col>
      <xdr:colOff>338667</xdr:colOff>
      <xdr:row>21</xdr:row>
      <xdr:rowOff>16932</xdr:rowOff>
    </xdr:from>
    <xdr:to>
      <xdr:col>24</xdr:col>
      <xdr:colOff>372534</xdr:colOff>
      <xdr:row>26</xdr:row>
      <xdr:rowOff>8466</xdr:rowOff>
    </xdr:to>
    <xdr:sp macro="" textlink="$S$11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2979400" y="3708399"/>
          <a:ext cx="1862667" cy="922867"/>
        </a:xfrm>
        <a:prstGeom prst="rect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fld id="{DBFDA154-71AD-4D5C-A63D-A65B71E7C43C}" type="TxLink">
            <a:rPr lang="en-US" sz="1400" b="0" i="0" u="none" strike="noStrike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Calibri"/>
              <a:ea typeface="Calibri"/>
              <a:cs typeface="Calibri"/>
            </a:rPr>
            <a:pPr marL="0" indent="0"/>
            <a:t>The largest provider to pay in the next 13w is Provider1</a:t>
          </a:fld>
          <a:endParaRPr lang="en-CH" sz="1400" b="0" i="0" u="none" strike="noStrike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167640</xdr:colOff>
          <xdr:row>5</xdr:row>
          <xdr:rowOff>114300</xdr:rowOff>
        </xdr:from>
        <xdr:to>
          <xdr:col>7</xdr:col>
          <xdr:colOff>160020</xdr:colOff>
          <xdr:row>10</xdr:row>
          <xdr:rowOff>129540</xdr:rowOff>
        </xdr:to>
        <xdr:sp macro="" textlink="">
          <xdr:nvSpPr>
            <xdr:cNvPr id="2049" name="Lis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15240</xdr:colOff>
      <xdr:row>0</xdr:row>
      <xdr:rowOff>0</xdr:rowOff>
    </xdr:from>
    <xdr:to>
      <xdr:col>1</xdr:col>
      <xdr:colOff>735240</xdr:colOff>
      <xdr:row>3</xdr:row>
      <xdr:rowOff>125640</xdr:rowOff>
    </xdr:to>
    <xdr:pic>
      <xdr:nvPicPr>
        <xdr:cNvPr id="4" name="Graphic 3" descr="Whole pizz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24840" y="0"/>
          <a:ext cx="7200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720000</xdr:colOff>
      <xdr:row>3</xdr:row>
      <xdr:rowOff>171360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958340" y="0"/>
          <a:ext cx="720000" cy="720000"/>
        </a:xfrm>
        <a:prstGeom prst="rect">
          <a:avLst/>
        </a:prstGeom>
      </xdr:spPr>
    </xdr:pic>
    <xdr:clientData/>
  </xdr:twoCellAnchor>
  <xdr:twoCellAnchor>
    <xdr:from>
      <xdr:col>1</xdr:col>
      <xdr:colOff>312420</xdr:colOff>
      <xdr:row>5</xdr:row>
      <xdr:rowOff>22859</xdr:rowOff>
    </xdr:from>
    <xdr:to>
      <xdr:col>7</xdr:col>
      <xdr:colOff>38100</xdr:colOff>
      <xdr:row>27</xdr:row>
      <xdr:rowOff>16080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922020" y="937259"/>
          <a:ext cx="4114800" cy="4016581"/>
          <a:chOff x="1066800" y="761999"/>
          <a:chExt cx="4114800" cy="401658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66800" y="761999"/>
            <a:ext cx="4114800" cy="4016581"/>
          </a:xfrm>
          <a:prstGeom prst="rect">
            <a:avLst/>
          </a:prstGeom>
        </xdr:spPr>
      </xdr:pic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4472940" y="2659380"/>
            <a:ext cx="540000" cy="540000"/>
          </a:xfrm>
          <a:prstGeom prst="ellipse">
            <a:avLst/>
          </a:prstGeom>
          <a:noFill/>
          <a:ln w="38100"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CH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175260</xdr:rowOff>
    </xdr:from>
    <xdr:to>
      <xdr:col>12</xdr:col>
      <xdr:colOff>378720</xdr:colOff>
      <xdr:row>31</xdr:row>
      <xdr:rowOff>1020</xdr:rowOff>
    </xdr:to>
    <xdr:pic>
      <xdr:nvPicPr>
        <xdr:cNvPr id="3" name="Picture 2" descr="Qual è la migliore pizza di Napoli?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020"/>
          <a:ext cx="7693920" cy="512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110400</xdr:colOff>
      <xdr:row>3</xdr:row>
      <xdr:rowOff>171360</xdr:rowOff>
    </xdr:to>
    <xdr:pic>
      <xdr:nvPicPr>
        <xdr:cNvPr id="2" name="Graphic 1" descr="Whole pizz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09600" y="0"/>
          <a:ext cx="720000" cy="720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673CF0E-4D87-4929-B885-E299DC81D349}" name="TblPizzas" displayName="TblPizzas" ref="B9:F31" totalsRowShown="0" headerRowDxfId="20" dataDxfId="19">
  <autoFilter ref="B9:F31" xr:uid="{E673CF0E-4D87-4929-B885-E299DC81D349}"/>
  <tableColumns count="5">
    <tableColumn id="1" xr3:uid="{AC7E6005-E8BA-44BD-912B-5BF4F62EB63B}" name="Category" dataDxfId="18"/>
    <tableColumn id="2" xr3:uid="{24AB9101-3EC6-4877-9952-1EE07A719651}" name="Pizza" dataDxfId="17"/>
    <tableColumn id="3" xr3:uid="{2957FCBA-6011-4EB2-89C6-002F4CDAF099}" name="Quantity" dataDxfId="16" dataCellStyle="Comma"/>
    <tableColumn id="4" xr3:uid="{A0DA7F98-02B0-4C6D-9B28-0609754F6B83}" name="Rating" dataDxfId="15" dataCellStyle="Percent"/>
    <tableColumn id="5" xr3:uid="{E0E2E60F-34C4-477E-A131-09115B81E967}" name="Last purchase" dataDxfId="14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0B7744F-80E4-4D3F-BAB1-6AB850E99138}" name="List" displayName="List" ref="M9:M27" totalsRowShown="0" headerRowDxfId="13" dataDxfId="12">
  <autoFilter ref="M9:M27" xr:uid="{20B7744F-80E4-4D3F-BAB1-6AB850E99138}"/>
  <tableColumns count="1">
    <tableColumn id="1" xr3:uid="{F1B1D968-6238-4F1A-8E8B-4C7E97320753}" name="Pizza" dataDxfId="11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hyperlink" Target="https://exceloffthegrid.com/using-dynamic-arrays-with-other-excel-features/" TargetMode="Externa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4" Type="http://schemas.openxmlformats.org/officeDocument/2006/relationships/image" Target="../media/image6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D4A3A-CFF3-49E6-A334-FD7B3CCA248B}">
  <sheetPr codeName="Sheet6"/>
  <dimension ref="B1:AA31"/>
  <sheetViews>
    <sheetView showGridLines="0" tabSelected="1" zoomScale="90" zoomScaleNormal="90" workbookViewId="0">
      <selection activeCell="W27" sqref="W27"/>
    </sheetView>
  </sheetViews>
  <sheetFormatPr defaultRowHeight="14.4" outlineLevelCol="1" x14ac:dyDescent="0.3"/>
  <cols>
    <col min="1" max="1" width="8.88671875" style="2"/>
    <col min="2" max="2" width="10.77734375" style="2" bestFit="1" customWidth="1"/>
    <col min="3" max="3" width="17.44140625" style="2" bestFit="1" customWidth="1"/>
    <col min="4" max="4" width="10.5546875" style="2" bestFit="1" customWidth="1"/>
    <col min="5" max="5" width="8.5546875" style="2" bestFit="1" customWidth="1"/>
    <col min="6" max="6" width="14.6640625" style="2" bestFit="1" customWidth="1"/>
    <col min="7" max="7" width="8.88671875" style="2"/>
    <col min="8" max="11" width="8.88671875" style="2" hidden="1" customWidth="1" outlineLevel="1"/>
    <col min="12" max="12" width="8.88671875" style="2" collapsed="1"/>
    <col min="13" max="13" width="17.44140625" style="2" bestFit="1" customWidth="1"/>
    <col min="14" max="19" width="8.88671875" style="2"/>
    <col min="20" max="25" width="9" style="2" customWidth="1"/>
    <col min="26" max="36" width="8.88671875" style="2" customWidth="1"/>
    <col min="37" max="16384" width="8.88671875" style="2"/>
  </cols>
  <sheetData>
    <row r="1" spans="2:27" ht="14.4" customHeight="1" x14ac:dyDescent="0.3">
      <c r="C1" s="28" t="s">
        <v>0</v>
      </c>
      <c r="D1" s="28"/>
      <c r="E1" s="28"/>
    </row>
    <row r="2" spans="2:27" ht="14.4" customHeight="1" x14ac:dyDescent="0.3">
      <c r="C2" s="28"/>
      <c r="D2" s="28"/>
      <c r="E2" s="28"/>
    </row>
    <row r="3" spans="2:27" ht="14.4" customHeight="1" x14ac:dyDescent="0.3">
      <c r="C3" s="28"/>
      <c r="D3" s="28"/>
      <c r="E3" s="28"/>
    </row>
    <row r="4" spans="2:27" ht="14.4" customHeight="1" x14ac:dyDescent="0.3">
      <c r="C4" s="28"/>
      <c r="D4" s="28"/>
      <c r="E4" s="28"/>
    </row>
    <row r="5" spans="2:27" ht="14.4" customHeight="1" x14ac:dyDescent="0.3">
      <c r="C5" s="15"/>
      <c r="D5" s="15"/>
      <c r="E5" s="15"/>
    </row>
    <row r="6" spans="2:27" ht="14.4" customHeight="1" x14ac:dyDescent="0.3">
      <c r="D6" s="15"/>
      <c r="E6" s="15"/>
      <c r="F6" s="15"/>
    </row>
    <row r="7" spans="2:27" ht="14.4" customHeight="1" x14ac:dyDescent="0.3">
      <c r="D7" s="15"/>
      <c r="E7" s="15"/>
      <c r="F7" s="15"/>
    </row>
    <row r="9" spans="2:27" x14ac:dyDescent="0.3">
      <c r="B9" s="2" t="s">
        <v>30</v>
      </c>
      <c r="C9" s="2" t="s">
        <v>66</v>
      </c>
      <c r="D9" s="2" t="s">
        <v>67</v>
      </c>
      <c r="E9" s="2" t="s">
        <v>68</v>
      </c>
      <c r="F9" s="2" t="s">
        <v>69</v>
      </c>
      <c r="M9" s="2" t="s">
        <v>66</v>
      </c>
    </row>
    <row r="10" spans="2:27" x14ac:dyDescent="0.3">
      <c r="B10" s="2" t="s">
        <v>70</v>
      </c>
      <c r="C10" s="2" t="s">
        <v>24</v>
      </c>
      <c r="D10" s="5">
        <v>84765</v>
      </c>
      <c r="E10" s="21">
        <v>0.95</v>
      </c>
      <c r="F10" s="22">
        <v>45202</v>
      </c>
      <c r="I10" s="2" cm="1">
        <f t="array" ref="I10:I31">_xlfn.XMATCH(TblPizzas[Pizza],List[Pizza])</f>
        <v>8</v>
      </c>
      <c r="J10" s="2">
        <f>_xlfn.XMATCH($C10,$M$10:$M$27)</f>
        <v>8</v>
      </c>
      <c r="M10" s="2" t="s">
        <v>88</v>
      </c>
      <c r="AA10" s="2" t="str">
        <f ca="1">_xlfn.FORMULATEXT(I10)</f>
        <v>=XMATCH(TblPizzas[Pizza],List[Pizza])</v>
      </c>
    </row>
    <row r="11" spans="2:27" x14ac:dyDescent="0.3">
      <c r="B11" s="2" t="s">
        <v>70</v>
      </c>
      <c r="C11" s="2" t="s">
        <v>71</v>
      </c>
      <c r="D11" s="5">
        <v>66702</v>
      </c>
      <c r="E11" s="21">
        <v>0.75</v>
      </c>
      <c r="F11" s="22">
        <v>45203</v>
      </c>
      <c r="I11" s="2">
        <v>9</v>
      </c>
      <c r="J11" s="2">
        <f t="shared" ref="J11:J31" si="0">_xlfn.XMATCH($C11,$M$10:$M$27)</f>
        <v>9</v>
      </c>
      <c r="M11" s="2" t="s">
        <v>74</v>
      </c>
      <c r="AA11" s="2" t="str">
        <f ca="1">_xlfn.FORMULATEXT(J10)</f>
        <v>=XMATCH($C10,$M$10:$M$27)</v>
      </c>
    </row>
    <row r="12" spans="2:27" x14ac:dyDescent="0.3">
      <c r="B12" s="2" t="s">
        <v>70</v>
      </c>
      <c r="C12" s="2" t="s">
        <v>72</v>
      </c>
      <c r="D12" s="5">
        <v>60291</v>
      </c>
      <c r="E12" s="21">
        <v>0.81</v>
      </c>
      <c r="F12" s="22">
        <v>45200</v>
      </c>
      <c r="I12" s="2">
        <v>10</v>
      </c>
      <c r="J12" s="2">
        <f t="shared" si="0"/>
        <v>10</v>
      </c>
      <c r="M12" s="2" t="s">
        <v>83</v>
      </c>
    </row>
    <row r="13" spans="2:27" x14ac:dyDescent="0.3">
      <c r="B13" s="2" t="s">
        <v>70</v>
      </c>
      <c r="C13" s="2" t="s">
        <v>73</v>
      </c>
      <c r="D13" s="5">
        <v>52544</v>
      </c>
      <c r="E13" s="21">
        <v>0.72</v>
      </c>
      <c r="F13" s="22">
        <v>45201</v>
      </c>
      <c r="I13" s="2">
        <v>14</v>
      </c>
      <c r="J13" s="2">
        <f t="shared" si="0"/>
        <v>14</v>
      </c>
      <c r="M13" s="2" t="s">
        <v>79</v>
      </c>
    </row>
    <row r="14" spans="2:27" x14ac:dyDescent="0.3">
      <c r="B14" s="2" t="s">
        <v>70</v>
      </c>
      <c r="C14" s="2" t="s">
        <v>74</v>
      </c>
      <c r="D14" s="5">
        <v>62342</v>
      </c>
      <c r="E14" s="21">
        <v>0.6</v>
      </c>
      <c r="F14" s="22">
        <v>45201</v>
      </c>
      <c r="I14" s="2">
        <v>2</v>
      </c>
      <c r="J14" s="2">
        <f t="shared" si="0"/>
        <v>2</v>
      </c>
      <c r="M14" s="2" t="s">
        <v>78</v>
      </c>
      <c r="AA14" s="1" t="s">
        <v>31</v>
      </c>
    </row>
    <row r="15" spans="2:27" x14ac:dyDescent="0.3">
      <c r="B15" s="2" t="s">
        <v>70</v>
      </c>
      <c r="C15" s="2" t="s">
        <v>75</v>
      </c>
      <c r="D15" s="5">
        <v>62010</v>
      </c>
      <c r="E15" s="21">
        <v>0.69</v>
      </c>
      <c r="F15" s="22">
        <v>45202</v>
      </c>
      <c r="I15" s="2" t="e">
        <v>#N/A</v>
      </c>
      <c r="J15" s="2" t="e">
        <f t="shared" si="0"/>
        <v>#N/A</v>
      </c>
      <c r="M15" s="2" t="s">
        <v>76</v>
      </c>
    </row>
    <row r="16" spans="2:27" x14ac:dyDescent="0.3">
      <c r="B16" s="2" t="s">
        <v>70</v>
      </c>
      <c r="C16" s="2" t="s">
        <v>76</v>
      </c>
      <c r="D16" s="5">
        <v>69771</v>
      </c>
      <c r="E16" s="21">
        <v>0.55000000000000004</v>
      </c>
      <c r="F16" s="22">
        <v>45203</v>
      </c>
      <c r="I16" s="2">
        <v>6</v>
      </c>
      <c r="J16" s="2">
        <f t="shared" si="0"/>
        <v>6</v>
      </c>
      <c r="M16" s="2" t="s">
        <v>92</v>
      </c>
    </row>
    <row r="17" spans="2:13" x14ac:dyDescent="0.3">
      <c r="B17" s="2" t="s">
        <v>70</v>
      </c>
      <c r="C17" s="2" t="s">
        <v>77</v>
      </c>
      <c r="D17" s="5">
        <v>82372</v>
      </c>
      <c r="E17" s="21">
        <v>0.84</v>
      </c>
      <c r="F17" s="22">
        <v>45203</v>
      </c>
      <c r="I17" s="2">
        <v>15</v>
      </c>
      <c r="J17" s="2">
        <f t="shared" si="0"/>
        <v>15</v>
      </c>
      <c r="M17" s="2" t="s">
        <v>24</v>
      </c>
    </row>
    <row r="18" spans="2:13" x14ac:dyDescent="0.3">
      <c r="B18" s="2" t="s">
        <v>70</v>
      </c>
      <c r="C18" s="2" t="s">
        <v>78</v>
      </c>
      <c r="D18" s="5">
        <v>54226</v>
      </c>
      <c r="E18" s="21">
        <v>0.66</v>
      </c>
      <c r="F18" s="22">
        <v>45202</v>
      </c>
      <c r="I18" s="2">
        <v>5</v>
      </c>
      <c r="J18" s="2">
        <f t="shared" si="0"/>
        <v>5</v>
      </c>
      <c r="M18" s="2" t="s">
        <v>71</v>
      </c>
    </row>
    <row r="19" spans="2:13" x14ac:dyDescent="0.3">
      <c r="B19" s="2" t="s">
        <v>70</v>
      </c>
      <c r="C19" s="2" t="s">
        <v>79</v>
      </c>
      <c r="D19" s="5">
        <v>80248</v>
      </c>
      <c r="E19" s="21">
        <v>0.88</v>
      </c>
      <c r="F19" s="22">
        <v>45203</v>
      </c>
      <c r="I19" s="2">
        <v>4</v>
      </c>
      <c r="J19" s="2">
        <f t="shared" si="0"/>
        <v>4</v>
      </c>
      <c r="M19" s="2" t="s">
        <v>72</v>
      </c>
    </row>
    <row r="20" spans="2:13" x14ac:dyDescent="0.3">
      <c r="B20" s="2" t="s">
        <v>80</v>
      </c>
      <c r="C20" s="2" t="s">
        <v>81</v>
      </c>
      <c r="D20" s="5">
        <v>40719</v>
      </c>
      <c r="E20" s="21">
        <v>0.6</v>
      </c>
      <c r="F20" s="22">
        <v>45204</v>
      </c>
      <c r="I20" s="2">
        <v>12</v>
      </c>
      <c r="J20" s="2">
        <f t="shared" si="0"/>
        <v>12</v>
      </c>
      <c r="M20" s="2" t="s">
        <v>90</v>
      </c>
    </row>
    <row r="21" spans="2:13" x14ac:dyDescent="0.3">
      <c r="B21" s="2" t="s">
        <v>80</v>
      </c>
      <c r="C21" s="2" t="s">
        <v>82</v>
      </c>
      <c r="D21" s="5">
        <v>16866</v>
      </c>
      <c r="E21" s="21">
        <v>0.47</v>
      </c>
      <c r="F21" s="22">
        <v>45203</v>
      </c>
      <c r="I21" s="2" t="e">
        <v>#N/A</v>
      </c>
      <c r="J21" s="2" t="e">
        <f t="shared" si="0"/>
        <v>#N/A</v>
      </c>
      <c r="M21" s="2" t="s">
        <v>81</v>
      </c>
    </row>
    <row r="22" spans="2:13" x14ac:dyDescent="0.3">
      <c r="B22" s="2" t="s">
        <v>80</v>
      </c>
      <c r="C22" s="2" t="s">
        <v>83</v>
      </c>
      <c r="D22" s="5">
        <v>44716</v>
      </c>
      <c r="E22" s="21">
        <v>0.48</v>
      </c>
      <c r="F22" s="22">
        <v>45201</v>
      </c>
      <c r="I22" s="2">
        <v>3</v>
      </c>
      <c r="J22" s="2">
        <f t="shared" si="0"/>
        <v>3</v>
      </c>
      <c r="M22" s="2" t="s">
        <v>87</v>
      </c>
    </row>
    <row r="23" spans="2:13" x14ac:dyDescent="0.3">
      <c r="B23" s="2" t="s">
        <v>80</v>
      </c>
      <c r="C23" s="2" t="s">
        <v>84</v>
      </c>
      <c r="D23" s="5">
        <v>48267</v>
      </c>
      <c r="E23" s="21">
        <v>0.41</v>
      </c>
      <c r="F23" s="22">
        <v>45200</v>
      </c>
      <c r="I23" s="2">
        <v>18</v>
      </c>
      <c r="J23" s="2">
        <f t="shared" si="0"/>
        <v>18</v>
      </c>
      <c r="M23" s="2" t="s">
        <v>73</v>
      </c>
    </row>
    <row r="24" spans="2:13" x14ac:dyDescent="0.3">
      <c r="B24" s="2" t="s">
        <v>80</v>
      </c>
      <c r="C24" s="2" t="s">
        <v>85</v>
      </c>
      <c r="D24" s="5">
        <v>23286</v>
      </c>
      <c r="E24" s="21">
        <v>0.49</v>
      </c>
      <c r="F24" s="22">
        <v>45203</v>
      </c>
      <c r="I24" s="2">
        <v>17</v>
      </c>
      <c r="J24" s="2">
        <f t="shared" si="0"/>
        <v>17</v>
      </c>
      <c r="M24" s="2" t="s">
        <v>77</v>
      </c>
    </row>
    <row r="25" spans="2:13" x14ac:dyDescent="0.3">
      <c r="B25" s="2" t="s">
        <v>80</v>
      </c>
      <c r="C25" s="2" t="s">
        <v>86</v>
      </c>
      <c r="D25" s="5">
        <v>11234</v>
      </c>
      <c r="E25" s="21">
        <v>0.22</v>
      </c>
      <c r="F25" s="22">
        <v>45204</v>
      </c>
      <c r="I25" s="2">
        <v>16</v>
      </c>
      <c r="J25" s="2">
        <f t="shared" si="0"/>
        <v>16</v>
      </c>
      <c r="M25" s="2" t="s">
        <v>86</v>
      </c>
    </row>
    <row r="26" spans="2:13" x14ac:dyDescent="0.3">
      <c r="B26" s="2" t="s">
        <v>80</v>
      </c>
      <c r="C26" s="2" t="s">
        <v>87</v>
      </c>
      <c r="D26" s="5">
        <v>39520</v>
      </c>
      <c r="E26" s="21">
        <v>0.35</v>
      </c>
      <c r="F26" s="22">
        <v>45203</v>
      </c>
      <c r="I26" s="2">
        <v>13</v>
      </c>
      <c r="J26" s="2">
        <f t="shared" si="0"/>
        <v>13</v>
      </c>
      <c r="M26" s="2" t="s">
        <v>85</v>
      </c>
    </row>
    <row r="27" spans="2:13" x14ac:dyDescent="0.3">
      <c r="B27" s="2" t="s">
        <v>80</v>
      </c>
      <c r="C27" s="2" t="s">
        <v>88</v>
      </c>
      <c r="D27" s="5">
        <v>33053</v>
      </c>
      <c r="E27" s="21">
        <v>0.4</v>
      </c>
      <c r="F27" s="22">
        <v>45203</v>
      </c>
      <c r="I27" s="2">
        <v>1</v>
      </c>
      <c r="J27" s="2">
        <f t="shared" si="0"/>
        <v>1</v>
      </c>
      <c r="M27" s="2" t="s">
        <v>84</v>
      </c>
    </row>
    <row r="28" spans="2:13" x14ac:dyDescent="0.3">
      <c r="B28" s="2" t="s">
        <v>80</v>
      </c>
      <c r="C28" s="2" t="s">
        <v>89</v>
      </c>
      <c r="D28" s="5">
        <v>52288</v>
      </c>
      <c r="E28" s="21">
        <v>0.51</v>
      </c>
      <c r="F28" s="22">
        <v>45203</v>
      </c>
      <c r="I28" s="2" t="e">
        <v>#N/A</v>
      </c>
      <c r="J28" s="2" t="e">
        <f t="shared" si="0"/>
        <v>#N/A</v>
      </c>
    </row>
    <row r="29" spans="2:13" x14ac:dyDescent="0.3">
      <c r="B29" s="2" t="s">
        <v>80</v>
      </c>
      <c r="C29" s="2" t="s">
        <v>90</v>
      </c>
      <c r="D29" s="5">
        <v>32262</v>
      </c>
      <c r="E29" s="21">
        <v>0.38</v>
      </c>
      <c r="F29" s="22">
        <v>45203</v>
      </c>
      <c r="I29" s="2">
        <v>11</v>
      </c>
      <c r="J29" s="2">
        <f t="shared" si="0"/>
        <v>11</v>
      </c>
    </row>
    <row r="30" spans="2:13" x14ac:dyDescent="0.3">
      <c r="B30" s="2" t="s">
        <v>80</v>
      </c>
      <c r="C30" s="2" t="s">
        <v>91</v>
      </c>
      <c r="D30" s="5">
        <v>29191</v>
      </c>
      <c r="E30" s="21">
        <v>0.33</v>
      </c>
      <c r="F30" s="22">
        <v>45200</v>
      </c>
      <c r="I30" s="2" t="e">
        <v>#N/A</v>
      </c>
      <c r="J30" s="2" t="e">
        <f t="shared" si="0"/>
        <v>#N/A</v>
      </c>
    </row>
    <row r="31" spans="2:13" x14ac:dyDescent="0.3">
      <c r="B31" s="2" t="s">
        <v>80</v>
      </c>
      <c r="C31" s="2" t="s">
        <v>92</v>
      </c>
      <c r="D31" s="5">
        <v>6538</v>
      </c>
      <c r="E31" s="21">
        <v>0.05</v>
      </c>
      <c r="F31" s="22">
        <v>45199</v>
      </c>
      <c r="I31" s="2">
        <v>7</v>
      </c>
      <c r="J31" s="2">
        <f t="shared" si="0"/>
        <v>7</v>
      </c>
    </row>
  </sheetData>
  <sortState xmlns:xlrd2="http://schemas.microsoft.com/office/spreadsheetml/2017/richdata2" ref="M10:M27">
    <sortCondition ref="M10:M27"/>
  </sortState>
  <mergeCells count="1">
    <mergeCell ref="C1:E4"/>
  </mergeCells>
  <conditionalFormatting sqref="B10:F31">
    <cfRule type="expression" dxfId="9" priority="13">
      <formula>_xlfn.XMATCH($C10,$M$10:$M$27)</formula>
    </cfRule>
  </conditionalFormatting>
  <hyperlinks>
    <hyperlink ref="AA14" r:id="rId1" xr:uid="{2B52F9B9-6CD8-44EE-8EAD-736CFDC05F67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09B3-CBEE-4367-8ED5-3115BA42C385}">
  <sheetPr codeName="Sheet2"/>
  <dimension ref="B1:O21"/>
  <sheetViews>
    <sheetView showGridLines="0" zoomScaleNormal="100" workbookViewId="0">
      <selection activeCell="F6" sqref="F6"/>
    </sheetView>
  </sheetViews>
  <sheetFormatPr defaultRowHeight="14.4" x14ac:dyDescent="0.3"/>
  <cols>
    <col min="1" max="1" width="2.77734375" style="2" customWidth="1"/>
    <col min="2" max="2" width="8.88671875" style="2"/>
    <col min="3" max="3" width="14.33203125" style="2" bestFit="1" customWidth="1"/>
    <col min="4" max="15" width="5.44140625" style="2" bestFit="1" customWidth="1"/>
    <col min="16" max="16384" width="8.88671875" style="2"/>
  </cols>
  <sheetData>
    <row r="1" spans="2:15" ht="14.4" customHeight="1" x14ac:dyDescent="0.3">
      <c r="B1" s="15"/>
      <c r="C1" s="28" t="s">
        <v>0</v>
      </c>
      <c r="D1" s="28"/>
      <c r="E1" s="28"/>
    </row>
    <row r="2" spans="2:15" ht="14.4" customHeight="1" x14ac:dyDescent="0.3">
      <c r="B2" s="15"/>
      <c r="C2" s="28"/>
      <c r="D2" s="28"/>
      <c r="E2" s="28"/>
    </row>
    <row r="3" spans="2:15" ht="14.4" customHeight="1" x14ac:dyDescent="0.3">
      <c r="B3" s="15"/>
      <c r="C3" s="28"/>
      <c r="D3" s="28"/>
      <c r="E3" s="28"/>
    </row>
    <row r="4" spans="2:15" x14ac:dyDescent="0.3">
      <c r="C4" s="28"/>
      <c r="D4" s="28"/>
      <c r="E4" s="28"/>
    </row>
    <row r="6" spans="2:15" x14ac:dyDescent="0.3">
      <c r="B6" s="24" t="s">
        <v>66</v>
      </c>
      <c r="C6" s="24" t="s">
        <v>72</v>
      </c>
      <c r="F6" s="2" t="s">
        <v>107</v>
      </c>
    </row>
    <row r="7" spans="2:15" x14ac:dyDescent="0.3">
      <c r="B7" s="24" t="s">
        <v>106</v>
      </c>
      <c r="C7" s="24" t="s">
        <v>96</v>
      </c>
    </row>
    <row r="8" spans="2:15" x14ac:dyDescent="0.3">
      <c r="B8"/>
    </row>
    <row r="11" spans="2:15" x14ac:dyDescent="0.3">
      <c r="C11" s="24" t="s">
        <v>93</v>
      </c>
      <c r="D11" s="24" t="s">
        <v>94</v>
      </c>
      <c r="E11" s="24" t="s">
        <v>95</v>
      </c>
      <c r="F11" s="24" t="s">
        <v>96</v>
      </c>
      <c r="G11" s="24" t="s">
        <v>97</v>
      </c>
      <c r="H11" s="24" t="s">
        <v>98</v>
      </c>
      <c r="I11" s="24" t="s">
        <v>99</v>
      </c>
      <c r="J11" s="24" t="s">
        <v>100</v>
      </c>
      <c r="K11" s="24" t="s">
        <v>101</v>
      </c>
      <c r="L11" s="24" t="s">
        <v>102</v>
      </c>
      <c r="M11" s="24" t="s">
        <v>103</v>
      </c>
      <c r="N11" s="24" t="s">
        <v>104</v>
      </c>
      <c r="O11" s="24" t="s">
        <v>105</v>
      </c>
    </row>
    <row r="12" spans="2:15" x14ac:dyDescent="0.3">
      <c r="C12" s="25" t="s">
        <v>24</v>
      </c>
      <c r="D12" s="26">
        <v>0.15659722137521292</v>
      </c>
      <c r="E12" s="26">
        <v>5.6336022923015197</v>
      </c>
      <c r="F12" s="26">
        <v>1.9334277600553516</v>
      </c>
      <c r="G12" s="26">
        <v>3.0385789455554448</v>
      </c>
      <c r="H12" s="26">
        <v>4.7752732740382982</v>
      </c>
      <c r="I12" s="26">
        <v>3.3555440639165051</v>
      </c>
      <c r="J12" s="26">
        <v>3.4465265298821439</v>
      </c>
      <c r="K12" s="26">
        <v>3.1717605129100788</v>
      </c>
      <c r="L12" s="26">
        <v>2.3752911680066733</v>
      </c>
      <c r="M12" s="26">
        <v>2.7847127127094264</v>
      </c>
      <c r="N12" s="26">
        <v>2.1212296308696708</v>
      </c>
      <c r="O12" s="26">
        <v>5.5756077190720594</v>
      </c>
    </row>
    <row r="13" spans="2:15" x14ac:dyDescent="0.3">
      <c r="C13" s="25" t="s">
        <v>71</v>
      </c>
      <c r="D13" s="26">
        <v>4.6430267119879698</v>
      </c>
      <c r="E13" s="26">
        <v>3.2296593472639636</v>
      </c>
      <c r="F13" s="26">
        <v>2.1275106590299888</v>
      </c>
      <c r="G13" s="26">
        <v>5.5791953723969341</v>
      </c>
      <c r="H13" s="26">
        <v>2.5806057838035779</v>
      </c>
      <c r="I13" s="26">
        <v>1.4275714629694034</v>
      </c>
      <c r="J13" s="26">
        <v>4.8996902018651607</v>
      </c>
      <c r="K13" s="26">
        <v>4.0301426981892909</v>
      </c>
      <c r="L13" s="26">
        <v>2.7192534198285534</v>
      </c>
      <c r="M13" s="26">
        <v>3.3741565229586499</v>
      </c>
      <c r="N13" s="26">
        <v>2.5424955969093315</v>
      </c>
      <c r="O13" s="26">
        <v>3.8614247235964108</v>
      </c>
    </row>
    <row r="14" spans="2:15" x14ac:dyDescent="0.3">
      <c r="C14" s="25" t="s">
        <v>72</v>
      </c>
      <c r="D14" s="26">
        <v>4.2862928587677747</v>
      </c>
      <c r="E14" s="26">
        <v>3.2906256210025884</v>
      </c>
      <c r="F14" s="26">
        <v>7.3636731419802839</v>
      </c>
      <c r="G14" s="26">
        <v>6.2751511564122424</v>
      </c>
      <c r="H14" s="26">
        <v>0.38172621635309212</v>
      </c>
      <c r="I14" s="26">
        <v>2.732566360695591</v>
      </c>
      <c r="J14" s="26">
        <v>5.6363290394004322</v>
      </c>
      <c r="K14" s="26">
        <v>7.9157371005310964</v>
      </c>
      <c r="L14" s="26">
        <v>1.5248566246417079</v>
      </c>
      <c r="M14" s="26">
        <v>1.1726618156841111</v>
      </c>
      <c r="N14" s="26">
        <v>4.2390539552378765</v>
      </c>
      <c r="O14" s="26">
        <v>2.4088701572109539</v>
      </c>
    </row>
    <row r="15" spans="2:15" x14ac:dyDescent="0.3">
      <c r="C15" s="25" t="s">
        <v>73</v>
      </c>
      <c r="D15" s="26">
        <v>2.9914427232838889</v>
      </c>
      <c r="E15" s="26">
        <v>1.856357816437026</v>
      </c>
      <c r="F15" s="26">
        <v>3.123937868014961</v>
      </c>
      <c r="G15" s="26">
        <v>2.5682493674503082</v>
      </c>
      <c r="H15" s="26">
        <v>3.9055393843552135</v>
      </c>
      <c r="I15" s="26">
        <v>4.384768775832538</v>
      </c>
      <c r="J15" s="26">
        <v>4.6596354923955499</v>
      </c>
      <c r="K15" s="26">
        <v>3.4537143427271664</v>
      </c>
      <c r="L15" s="26">
        <v>5.6448213680731305</v>
      </c>
      <c r="M15" s="26">
        <v>1.2960689495286806</v>
      </c>
      <c r="N15" s="26">
        <v>3.9945909476428101</v>
      </c>
      <c r="O15" s="26">
        <v>7.6663080759570787</v>
      </c>
    </row>
    <row r="16" spans="2:15" x14ac:dyDescent="0.3">
      <c r="C16" s="25" t="s">
        <v>74</v>
      </c>
      <c r="D16" s="26">
        <v>2.6914923618777964</v>
      </c>
      <c r="E16" s="26">
        <v>1.6275889109977968</v>
      </c>
      <c r="F16" s="26">
        <v>3.6332393205614411</v>
      </c>
      <c r="G16" s="26">
        <v>1.2500464034888741</v>
      </c>
      <c r="H16" s="26">
        <v>3.6796026943833358</v>
      </c>
      <c r="I16" s="26">
        <v>4.0545733108880837</v>
      </c>
      <c r="J16" s="26">
        <v>5.2645452286848453</v>
      </c>
      <c r="K16" s="26">
        <v>0.29026342218350099</v>
      </c>
      <c r="L16" s="26">
        <v>3.2638884066519838</v>
      </c>
      <c r="M16" s="26">
        <v>1.7193567556471754</v>
      </c>
      <c r="N16" s="26">
        <v>5.5423591221803683</v>
      </c>
      <c r="O16" s="26">
        <v>1.0253921491215228</v>
      </c>
    </row>
    <row r="17" spans="3:15" x14ac:dyDescent="0.3">
      <c r="C17" s="25" t="s">
        <v>75</v>
      </c>
      <c r="D17" s="26">
        <v>1.4424730793991818</v>
      </c>
      <c r="E17" s="26">
        <v>3.3008178526787315</v>
      </c>
      <c r="F17" s="26">
        <v>7.3641570125649807</v>
      </c>
      <c r="G17" s="26">
        <v>3.612883422510607</v>
      </c>
      <c r="H17" s="26">
        <v>3.2027503642425001</v>
      </c>
      <c r="I17" s="26">
        <v>3.7674016205686218</v>
      </c>
      <c r="J17" s="26">
        <v>4.1111729341092715</v>
      </c>
      <c r="K17" s="26">
        <v>5.3143540997627046</v>
      </c>
      <c r="L17" s="26">
        <v>1.7942899436218041</v>
      </c>
      <c r="M17" s="26">
        <v>0.3492453066851442</v>
      </c>
      <c r="N17" s="26">
        <v>3.1802545828774038</v>
      </c>
      <c r="O17" s="26">
        <v>4.4176725900950125</v>
      </c>
    </row>
    <row r="18" spans="3:15" x14ac:dyDescent="0.3">
      <c r="C18" s="25" t="s">
        <v>76</v>
      </c>
      <c r="D18" s="26">
        <v>1.6012267249084458</v>
      </c>
      <c r="E18" s="26">
        <v>8.1042900918240637</v>
      </c>
      <c r="F18" s="26">
        <v>7.0658788613828238E-2</v>
      </c>
      <c r="G18" s="26">
        <v>1.0550424776488947</v>
      </c>
      <c r="H18" s="26">
        <v>3.9186641529250235</v>
      </c>
      <c r="I18" s="26">
        <v>5.6362462823984529</v>
      </c>
      <c r="J18" s="26">
        <v>7.0614471427298877</v>
      </c>
      <c r="K18" s="26">
        <v>1.2426759441649562</v>
      </c>
      <c r="L18" s="26">
        <v>5.9784705462837486</v>
      </c>
      <c r="M18" s="26">
        <v>1.4771265497310142</v>
      </c>
      <c r="N18" s="26">
        <v>2.3080248987690561</v>
      </c>
      <c r="O18" s="26">
        <v>0.10085238818728381</v>
      </c>
    </row>
    <row r="19" spans="3:15" x14ac:dyDescent="0.3">
      <c r="C19" s="25" t="s">
        <v>77</v>
      </c>
      <c r="D19" s="26">
        <v>2.2626659671249172</v>
      </c>
      <c r="E19" s="26">
        <v>8.0393930706117267</v>
      </c>
      <c r="F19" s="26">
        <v>1.2991901008725264</v>
      </c>
      <c r="G19" s="26">
        <v>4.9342870462154282</v>
      </c>
      <c r="H19" s="26">
        <v>6.3982555184996563</v>
      </c>
      <c r="I19" s="26">
        <v>4.0594285315264775</v>
      </c>
      <c r="J19" s="26">
        <v>1.5947044832802009</v>
      </c>
      <c r="K19" s="26">
        <v>5.6587527857682982</v>
      </c>
      <c r="L19" s="26">
        <v>3.9770491187478956</v>
      </c>
      <c r="M19" s="26">
        <v>4.9275944144141537</v>
      </c>
      <c r="N19" s="26">
        <v>8.6398067689079721</v>
      </c>
      <c r="O19" s="26">
        <v>1.2162854217543895</v>
      </c>
    </row>
    <row r="20" spans="3:15" x14ac:dyDescent="0.3">
      <c r="C20" s="25" t="s">
        <v>78</v>
      </c>
      <c r="D20" s="26">
        <v>1.2130577298932881</v>
      </c>
      <c r="E20" s="26">
        <v>6.0882939325017862</v>
      </c>
      <c r="F20" s="26">
        <v>8.876095662030778</v>
      </c>
      <c r="G20" s="26">
        <v>1.0847445573862735</v>
      </c>
      <c r="H20" s="26">
        <v>6.2765403790522534E-2</v>
      </c>
      <c r="I20" s="26">
        <v>1.2171920935158993</v>
      </c>
      <c r="J20" s="26">
        <v>4.1132687042785507</v>
      </c>
      <c r="K20" s="26">
        <v>2.3692432766645015</v>
      </c>
      <c r="L20" s="26">
        <v>7.346479181987343</v>
      </c>
      <c r="M20" s="26">
        <v>1.2946836028930304</v>
      </c>
      <c r="N20" s="26">
        <v>9.7263363182914766</v>
      </c>
      <c r="O20" s="26">
        <v>7.5996681003229583</v>
      </c>
    </row>
    <row r="21" spans="3:15" x14ac:dyDescent="0.3">
      <c r="C21" s="25" t="s">
        <v>79</v>
      </c>
      <c r="D21" s="26">
        <v>1.8516806476810925</v>
      </c>
      <c r="E21" s="26">
        <v>0.11890446703288815</v>
      </c>
      <c r="F21" s="26">
        <v>2.9511400665981533</v>
      </c>
      <c r="G21" s="26">
        <v>3.3785659015058478E-2</v>
      </c>
      <c r="H21" s="26">
        <v>3.3119478752052278</v>
      </c>
      <c r="I21" s="26">
        <v>2.0424823975104394</v>
      </c>
      <c r="J21" s="26">
        <v>7.3517837857249626</v>
      </c>
      <c r="K21" s="26">
        <v>3.1965410502898073</v>
      </c>
      <c r="L21" s="26">
        <v>9.7793555219655897</v>
      </c>
      <c r="M21" s="26">
        <v>2.7444289916406266</v>
      </c>
      <c r="N21" s="26">
        <v>0.55354538423118993</v>
      </c>
      <c r="O21" s="26">
        <v>2.5115614640300143</v>
      </c>
    </row>
  </sheetData>
  <mergeCells count="1">
    <mergeCell ref="C1:E4"/>
  </mergeCells>
  <phoneticPr fontId="4" type="noConversion"/>
  <conditionalFormatting sqref="D12:O21">
    <cfRule type="expression" dxfId="8" priority="1">
      <formula>AND(D$11=$C$7,$C12=$C$6)</formula>
    </cfRule>
    <cfRule type="expression" dxfId="7" priority="2">
      <formula>D$11=$C$7</formula>
    </cfRule>
    <cfRule type="expression" dxfId="6" priority="3">
      <formula>$C12=$C$6</formula>
    </cfRule>
  </conditionalFormatting>
  <dataValidations count="2">
    <dataValidation type="list" allowBlank="1" showInputMessage="1" showErrorMessage="1" sqref="C6" xr:uid="{F7745539-7D98-438A-9DF6-225A26A66C96}">
      <formula1>$C$12:$C$21</formula1>
    </dataValidation>
    <dataValidation type="list" allowBlank="1" showInputMessage="1" showErrorMessage="1" sqref="C7" xr:uid="{E6114166-1BDD-464F-87A0-7955F78514F4}">
      <formula1>$D$11:$O$11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17B1F-1867-4337-8960-5346D758E410}">
  <sheetPr codeName="Sheet41"/>
  <dimension ref="B1:Q31"/>
  <sheetViews>
    <sheetView showGridLines="0" zoomScale="90" zoomScaleNormal="90" workbookViewId="0">
      <selection activeCell="I3" sqref="I3"/>
    </sheetView>
  </sheetViews>
  <sheetFormatPr defaultRowHeight="14.4" x14ac:dyDescent="0.3"/>
  <cols>
    <col min="1" max="3" width="2.77734375" style="2" customWidth="1"/>
    <col min="4" max="4" width="11.77734375" style="2" bestFit="1" customWidth="1"/>
    <col min="5" max="17" width="10" style="2" customWidth="1"/>
    <col min="18" max="16384" width="8.88671875" style="2"/>
  </cols>
  <sheetData>
    <row r="1" spans="2:17" ht="14.4" customHeight="1" x14ac:dyDescent="0.3">
      <c r="E1" s="28" t="s">
        <v>0</v>
      </c>
      <c r="F1" s="28"/>
      <c r="G1" s="28"/>
    </row>
    <row r="2" spans="2:17" ht="14.4" customHeight="1" x14ac:dyDescent="0.3">
      <c r="E2" s="28"/>
      <c r="F2" s="28"/>
      <c r="G2" s="28"/>
    </row>
    <row r="3" spans="2:17" ht="14.4" customHeight="1" x14ac:dyDescent="0.3">
      <c r="E3" s="28"/>
      <c r="F3" s="28"/>
      <c r="G3" s="28"/>
      <c r="I3" s="2" t="s">
        <v>107</v>
      </c>
    </row>
    <row r="4" spans="2:17" x14ac:dyDescent="0.3">
      <c r="E4" s="28"/>
      <c r="F4" s="28"/>
      <c r="G4" s="28"/>
    </row>
    <row r="6" spans="2:17" x14ac:dyDescent="0.3"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  <c r="K6" s="8" t="s">
        <v>38</v>
      </c>
      <c r="L6" s="8" t="s">
        <v>39</v>
      </c>
      <c r="M6" s="8" t="s">
        <v>40</v>
      </c>
      <c r="N6" s="8" t="s">
        <v>41</v>
      </c>
      <c r="O6" s="8" t="s">
        <v>42</v>
      </c>
      <c r="P6" s="8" t="s">
        <v>43</v>
      </c>
      <c r="Q6" s="8" t="s">
        <v>44</v>
      </c>
    </row>
    <row r="7" spans="2:17" x14ac:dyDescent="0.3">
      <c r="B7" s="4" t="s">
        <v>63</v>
      </c>
      <c r="D7" s="2" t="s">
        <v>60</v>
      </c>
      <c r="E7" s="5">
        <v>50000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2:17" ht="6" customHeight="1" x14ac:dyDescent="0.3"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2:17" x14ac:dyDescent="0.3">
      <c r="D9" s="2" t="s">
        <v>48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2:17" x14ac:dyDescent="0.3">
      <c r="B10" s="29" t="s">
        <v>64</v>
      </c>
      <c r="D10" s="2" t="s">
        <v>45</v>
      </c>
      <c r="E10" s="5" t="str">
        <f t="shared" ref="E10:Q12" ca="1" si="0">IF(RAND()&gt;0.65,RANDBETWEEN(10000,100000),"")</f>
        <v/>
      </c>
      <c r="F10" s="5">
        <f t="shared" ca="1" si="0"/>
        <v>42380</v>
      </c>
      <c r="G10" s="5">
        <f t="shared" ca="1" si="0"/>
        <v>80720</v>
      </c>
      <c r="H10" s="5" t="str">
        <f t="shared" ca="1" si="0"/>
        <v/>
      </c>
      <c r="I10" s="5" t="str">
        <f t="shared" ca="1" si="0"/>
        <v/>
      </c>
      <c r="J10" s="5" t="str">
        <f t="shared" ca="1" si="0"/>
        <v/>
      </c>
      <c r="K10" s="5" t="str">
        <f t="shared" ca="1" si="0"/>
        <v/>
      </c>
      <c r="L10" s="5">
        <f t="shared" ca="1" si="0"/>
        <v>76673</v>
      </c>
      <c r="M10" s="5" t="str">
        <f t="shared" ca="1" si="0"/>
        <v/>
      </c>
      <c r="N10" s="5" t="str">
        <f t="shared" ca="1" si="0"/>
        <v/>
      </c>
      <c r="O10" s="5" t="str">
        <f t="shared" ca="1" si="0"/>
        <v/>
      </c>
      <c r="P10" s="5">
        <f t="shared" ca="1" si="0"/>
        <v>86436</v>
      </c>
      <c r="Q10" s="5">
        <f t="shared" ca="1" si="0"/>
        <v>62895</v>
      </c>
    </row>
    <row r="11" spans="2:17" x14ac:dyDescent="0.3">
      <c r="B11" s="29"/>
      <c r="D11" s="2" t="s">
        <v>46</v>
      </c>
      <c r="E11" s="5" t="str">
        <f t="shared" ca="1" si="0"/>
        <v/>
      </c>
      <c r="F11" s="5" t="str">
        <f t="shared" ca="1" si="0"/>
        <v/>
      </c>
      <c r="G11" s="5" t="str">
        <f t="shared" ca="1" si="0"/>
        <v/>
      </c>
      <c r="H11" s="5" t="str">
        <f t="shared" ca="1" si="0"/>
        <v/>
      </c>
      <c r="I11" s="5" t="str">
        <f t="shared" ca="1" si="0"/>
        <v/>
      </c>
      <c r="J11" s="5">
        <f t="shared" ca="1" si="0"/>
        <v>25185</v>
      </c>
      <c r="K11" s="5" t="str">
        <f t="shared" ca="1" si="0"/>
        <v/>
      </c>
      <c r="L11" s="5">
        <f t="shared" ca="1" si="0"/>
        <v>78031</v>
      </c>
      <c r="M11" s="5" t="str">
        <f t="shared" ca="1" si="0"/>
        <v/>
      </c>
      <c r="N11" s="5" t="str">
        <f t="shared" ca="1" si="0"/>
        <v/>
      </c>
      <c r="O11" s="5" t="str">
        <f t="shared" ca="1" si="0"/>
        <v/>
      </c>
      <c r="P11" s="5" t="str">
        <f t="shared" ca="1" si="0"/>
        <v/>
      </c>
      <c r="Q11" s="5">
        <f t="shared" ca="1" si="0"/>
        <v>17853</v>
      </c>
    </row>
    <row r="12" spans="2:17" x14ac:dyDescent="0.3">
      <c r="B12" s="29"/>
      <c r="D12" s="2" t="s">
        <v>47</v>
      </c>
      <c r="E12" s="7" t="str">
        <f t="shared" ca="1" si="0"/>
        <v/>
      </c>
      <c r="F12" s="7" t="str">
        <f t="shared" ca="1" si="0"/>
        <v/>
      </c>
      <c r="G12" s="7" t="str">
        <f t="shared" ca="1" si="0"/>
        <v/>
      </c>
      <c r="H12" s="7">
        <f t="shared" ca="1" si="0"/>
        <v>21610</v>
      </c>
      <c r="I12" s="7">
        <f t="shared" ca="1" si="0"/>
        <v>83132</v>
      </c>
      <c r="J12" s="7" t="str">
        <f t="shared" ca="1" si="0"/>
        <v/>
      </c>
      <c r="K12" s="7" t="str">
        <f t="shared" ca="1" si="0"/>
        <v/>
      </c>
      <c r="L12" s="7" t="str">
        <f t="shared" ca="1" si="0"/>
        <v/>
      </c>
      <c r="M12" s="7" t="str">
        <f t="shared" ca="1" si="0"/>
        <v/>
      </c>
      <c r="N12" s="7">
        <f t="shared" ca="1" si="0"/>
        <v>73335</v>
      </c>
      <c r="O12" s="7" t="str">
        <f t="shared" ca="1" si="0"/>
        <v/>
      </c>
      <c r="P12" s="7" t="str">
        <f t="shared" ca="1" si="0"/>
        <v/>
      </c>
      <c r="Q12" s="7">
        <f t="shared" ca="1" si="0"/>
        <v>14868</v>
      </c>
    </row>
    <row r="13" spans="2:17" x14ac:dyDescent="0.3">
      <c r="E13" s="6">
        <f t="shared" ref="E13:Q13" ca="1" si="1">SUM(E11:E12)</f>
        <v>0</v>
      </c>
      <c r="F13" s="6">
        <f t="shared" ca="1" si="1"/>
        <v>0</v>
      </c>
      <c r="G13" s="6">
        <f t="shared" ca="1" si="1"/>
        <v>0</v>
      </c>
      <c r="H13" s="6">
        <f t="shared" ca="1" si="1"/>
        <v>21610</v>
      </c>
      <c r="I13" s="6">
        <f t="shared" ca="1" si="1"/>
        <v>83132</v>
      </c>
      <c r="J13" s="6">
        <f t="shared" ca="1" si="1"/>
        <v>25185</v>
      </c>
      <c r="K13" s="6">
        <f t="shared" ca="1" si="1"/>
        <v>0</v>
      </c>
      <c r="L13" s="6">
        <f t="shared" ca="1" si="1"/>
        <v>78031</v>
      </c>
      <c r="M13" s="6">
        <f t="shared" ca="1" si="1"/>
        <v>0</v>
      </c>
      <c r="N13" s="6">
        <f t="shared" ca="1" si="1"/>
        <v>73335</v>
      </c>
      <c r="O13" s="6">
        <f t="shared" ca="1" si="1"/>
        <v>0</v>
      </c>
      <c r="P13" s="6">
        <f t="shared" ca="1" si="1"/>
        <v>0</v>
      </c>
      <c r="Q13" s="6">
        <f t="shared" ca="1" si="1"/>
        <v>32721</v>
      </c>
    </row>
    <row r="14" spans="2:17" ht="6" customHeight="1" x14ac:dyDescent="0.3"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2:17" x14ac:dyDescent="0.3">
      <c r="D15" s="2" t="s">
        <v>49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2:17" x14ac:dyDescent="0.3">
      <c r="B16" s="29" t="s">
        <v>65</v>
      </c>
      <c r="D16" s="2" t="s">
        <v>50</v>
      </c>
      <c r="E16" s="5">
        <f t="shared" ref="E16:Q25" ca="1" si="2">IF(RAND()&gt;0.45,RANDBETWEEN(1000,10000),"")</f>
        <v>9587</v>
      </c>
      <c r="F16" s="5">
        <f t="shared" ca="1" si="2"/>
        <v>4809</v>
      </c>
      <c r="G16" s="5">
        <f t="shared" ca="1" si="2"/>
        <v>4953</v>
      </c>
      <c r="H16" s="5" t="str">
        <f t="shared" ca="1" si="2"/>
        <v/>
      </c>
      <c r="I16" s="5" t="str">
        <f t="shared" ca="1" si="2"/>
        <v/>
      </c>
      <c r="J16" s="5">
        <f t="shared" ca="1" si="2"/>
        <v>8912</v>
      </c>
      <c r="K16" s="5">
        <f t="shared" ca="1" si="2"/>
        <v>4314</v>
      </c>
      <c r="L16" s="5">
        <f t="shared" ca="1" si="2"/>
        <v>2011</v>
      </c>
      <c r="M16" s="5" t="str">
        <f t="shared" ca="1" si="2"/>
        <v/>
      </c>
      <c r="N16" s="5">
        <f t="shared" ca="1" si="2"/>
        <v>9710</v>
      </c>
      <c r="O16" s="5">
        <f t="shared" ca="1" si="2"/>
        <v>9282</v>
      </c>
      <c r="P16" s="5" t="str">
        <f t="shared" ca="1" si="2"/>
        <v/>
      </c>
      <c r="Q16" s="5">
        <f t="shared" ca="1" si="2"/>
        <v>4242</v>
      </c>
    </row>
    <row r="17" spans="2:17" x14ac:dyDescent="0.3">
      <c r="B17" s="29"/>
      <c r="D17" s="2" t="s">
        <v>51</v>
      </c>
      <c r="E17" s="5" t="str">
        <f t="shared" ca="1" si="2"/>
        <v/>
      </c>
      <c r="F17" s="5">
        <f t="shared" ca="1" si="2"/>
        <v>4997</v>
      </c>
      <c r="G17" s="5" t="str">
        <f t="shared" ca="1" si="2"/>
        <v/>
      </c>
      <c r="H17" s="5">
        <f t="shared" ca="1" si="2"/>
        <v>1573</v>
      </c>
      <c r="I17" s="5" t="str">
        <f t="shared" ca="1" si="2"/>
        <v/>
      </c>
      <c r="J17" s="5" t="str">
        <f t="shared" ca="1" si="2"/>
        <v/>
      </c>
      <c r="K17" s="5" t="str">
        <f t="shared" ca="1" si="2"/>
        <v/>
      </c>
      <c r="L17" s="5">
        <f t="shared" ca="1" si="2"/>
        <v>2996</v>
      </c>
      <c r="M17" s="5">
        <f t="shared" ca="1" si="2"/>
        <v>5464</v>
      </c>
      <c r="N17" s="5">
        <f t="shared" ca="1" si="2"/>
        <v>1017</v>
      </c>
      <c r="O17" s="5">
        <f t="shared" ca="1" si="2"/>
        <v>9979</v>
      </c>
      <c r="P17" s="5" t="str">
        <f t="shared" ca="1" si="2"/>
        <v/>
      </c>
      <c r="Q17" s="5" t="str">
        <f t="shared" ca="1" si="2"/>
        <v/>
      </c>
    </row>
    <row r="18" spans="2:17" x14ac:dyDescent="0.3">
      <c r="B18" s="29"/>
      <c r="D18" s="2" t="s">
        <v>52</v>
      </c>
      <c r="E18" s="5" t="str">
        <f t="shared" ca="1" si="2"/>
        <v/>
      </c>
      <c r="F18" s="5" t="str">
        <f t="shared" ca="1" si="2"/>
        <v/>
      </c>
      <c r="G18" s="5">
        <f t="shared" ca="1" si="2"/>
        <v>8576</v>
      </c>
      <c r="H18" s="5" t="str">
        <f t="shared" ca="1" si="2"/>
        <v/>
      </c>
      <c r="I18" s="5">
        <f t="shared" ca="1" si="2"/>
        <v>2816</v>
      </c>
      <c r="J18" s="5">
        <f t="shared" ca="1" si="2"/>
        <v>7262</v>
      </c>
      <c r="K18" s="5" t="str">
        <f t="shared" ca="1" si="2"/>
        <v/>
      </c>
      <c r="L18" s="5" t="str">
        <f t="shared" ca="1" si="2"/>
        <v/>
      </c>
      <c r="M18" s="5" t="str">
        <f t="shared" ca="1" si="2"/>
        <v/>
      </c>
      <c r="N18" s="5" t="str">
        <f t="shared" ca="1" si="2"/>
        <v/>
      </c>
      <c r="O18" s="5" t="str">
        <f t="shared" ca="1" si="2"/>
        <v/>
      </c>
      <c r="P18" s="5" t="str">
        <f t="shared" ca="1" si="2"/>
        <v/>
      </c>
      <c r="Q18" s="5" t="str">
        <f t="shared" ca="1" si="2"/>
        <v/>
      </c>
    </row>
    <row r="19" spans="2:17" x14ac:dyDescent="0.3">
      <c r="B19" s="29"/>
      <c r="D19" s="2" t="s">
        <v>53</v>
      </c>
      <c r="E19" s="5" t="str">
        <f t="shared" ca="1" si="2"/>
        <v/>
      </c>
      <c r="F19" s="5">
        <f t="shared" ca="1" si="2"/>
        <v>6029</v>
      </c>
      <c r="G19" s="5">
        <f t="shared" ca="1" si="2"/>
        <v>3936</v>
      </c>
      <c r="H19" s="5">
        <f t="shared" ca="1" si="2"/>
        <v>4842</v>
      </c>
      <c r="I19" s="5" t="str">
        <f t="shared" ca="1" si="2"/>
        <v/>
      </c>
      <c r="J19" s="5" t="str">
        <f t="shared" ca="1" si="2"/>
        <v/>
      </c>
      <c r="K19" s="5">
        <f t="shared" ca="1" si="2"/>
        <v>8297</v>
      </c>
      <c r="L19" s="5">
        <f t="shared" ca="1" si="2"/>
        <v>8875</v>
      </c>
      <c r="M19" s="5" t="str">
        <f t="shared" ca="1" si="2"/>
        <v/>
      </c>
      <c r="N19" s="5" t="str">
        <f t="shared" ca="1" si="2"/>
        <v/>
      </c>
      <c r="O19" s="5" t="str">
        <f t="shared" ca="1" si="2"/>
        <v/>
      </c>
      <c r="P19" s="5">
        <f t="shared" ca="1" si="2"/>
        <v>9651</v>
      </c>
      <c r="Q19" s="5">
        <f t="shared" ca="1" si="2"/>
        <v>7229</v>
      </c>
    </row>
    <row r="20" spans="2:17" x14ac:dyDescent="0.3">
      <c r="B20" s="29"/>
      <c r="D20" s="2" t="s">
        <v>54</v>
      </c>
      <c r="E20" s="5" t="str">
        <f t="shared" ca="1" si="2"/>
        <v/>
      </c>
      <c r="F20" s="5" t="str">
        <f t="shared" ca="1" si="2"/>
        <v/>
      </c>
      <c r="G20" s="5" t="str">
        <f t="shared" ca="1" si="2"/>
        <v/>
      </c>
      <c r="H20" s="5" t="str">
        <f t="shared" ca="1" si="2"/>
        <v/>
      </c>
      <c r="I20" s="5" t="str">
        <f t="shared" ca="1" si="2"/>
        <v/>
      </c>
      <c r="J20" s="5" t="str">
        <f t="shared" ca="1" si="2"/>
        <v/>
      </c>
      <c r="K20" s="5">
        <f t="shared" ca="1" si="2"/>
        <v>4125</v>
      </c>
      <c r="L20" s="5">
        <f t="shared" ca="1" si="2"/>
        <v>6342</v>
      </c>
      <c r="M20" s="5" t="str">
        <f t="shared" ca="1" si="2"/>
        <v/>
      </c>
      <c r="N20" s="5" t="str">
        <f t="shared" ca="1" si="2"/>
        <v/>
      </c>
      <c r="O20" s="5">
        <f t="shared" ca="1" si="2"/>
        <v>2162</v>
      </c>
      <c r="P20" s="5" t="str">
        <f t="shared" ca="1" si="2"/>
        <v/>
      </c>
      <c r="Q20" s="5">
        <f t="shared" ca="1" si="2"/>
        <v>8471</v>
      </c>
    </row>
    <row r="21" spans="2:17" x14ac:dyDescent="0.3">
      <c r="B21" s="29"/>
      <c r="D21" s="2" t="s">
        <v>55</v>
      </c>
      <c r="E21" s="5">
        <f t="shared" ca="1" si="2"/>
        <v>7762</v>
      </c>
      <c r="F21" s="5" t="str">
        <f t="shared" ca="1" si="2"/>
        <v/>
      </c>
      <c r="G21" s="5" t="str">
        <f t="shared" ca="1" si="2"/>
        <v/>
      </c>
      <c r="H21" s="5">
        <f t="shared" ca="1" si="2"/>
        <v>1255</v>
      </c>
      <c r="I21" s="5">
        <f t="shared" ca="1" si="2"/>
        <v>7061</v>
      </c>
      <c r="J21" s="5">
        <f t="shared" ca="1" si="2"/>
        <v>9284</v>
      </c>
      <c r="K21" s="5" t="str">
        <f t="shared" ca="1" si="2"/>
        <v/>
      </c>
      <c r="L21" s="5" t="str">
        <f t="shared" ca="1" si="2"/>
        <v/>
      </c>
      <c r="M21" s="5" t="str">
        <f t="shared" ca="1" si="2"/>
        <v/>
      </c>
      <c r="N21" s="5" t="str">
        <f t="shared" ca="1" si="2"/>
        <v/>
      </c>
      <c r="O21" s="5" t="str">
        <f t="shared" ca="1" si="2"/>
        <v/>
      </c>
      <c r="P21" s="5" t="str">
        <f t="shared" ca="1" si="2"/>
        <v/>
      </c>
      <c r="Q21" s="5">
        <f t="shared" ca="1" si="2"/>
        <v>4334</v>
      </c>
    </row>
    <row r="22" spans="2:17" x14ac:dyDescent="0.3">
      <c r="B22" s="29"/>
      <c r="D22" s="2" t="s">
        <v>56</v>
      </c>
      <c r="E22" s="5" t="str">
        <f t="shared" ca="1" si="2"/>
        <v/>
      </c>
      <c r="F22" s="5">
        <f t="shared" ca="1" si="2"/>
        <v>1865</v>
      </c>
      <c r="G22" s="5">
        <f t="shared" ca="1" si="2"/>
        <v>6976</v>
      </c>
      <c r="H22" s="5">
        <f t="shared" ca="1" si="2"/>
        <v>6825</v>
      </c>
      <c r="I22" s="5" t="str">
        <f t="shared" ca="1" si="2"/>
        <v/>
      </c>
      <c r="J22" s="5">
        <f t="shared" ca="1" si="2"/>
        <v>2529</v>
      </c>
      <c r="K22" s="5" t="str">
        <f t="shared" ca="1" si="2"/>
        <v/>
      </c>
      <c r="L22" s="5">
        <f t="shared" ca="1" si="2"/>
        <v>2780</v>
      </c>
      <c r="M22" s="5">
        <f t="shared" ca="1" si="2"/>
        <v>1940</v>
      </c>
      <c r="N22" s="5" t="str">
        <f t="shared" ca="1" si="2"/>
        <v/>
      </c>
      <c r="O22" s="5">
        <f t="shared" ca="1" si="2"/>
        <v>1523</v>
      </c>
      <c r="P22" s="5">
        <f t="shared" ca="1" si="2"/>
        <v>1744</v>
      </c>
      <c r="Q22" s="5" t="str">
        <f t="shared" ca="1" si="2"/>
        <v/>
      </c>
    </row>
    <row r="23" spans="2:17" x14ac:dyDescent="0.3">
      <c r="B23" s="29"/>
      <c r="D23" s="2" t="s">
        <v>57</v>
      </c>
      <c r="E23" s="5" t="str">
        <f t="shared" ca="1" si="2"/>
        <v/>
      </c>
      <c r="F23" s="5" t="str">
        <f t="shared" ca="1" si="2"/>
        <v/>
      </c>
      <c r="G23" s="5" t="str">
        <f t="shared" ca="1" si="2"/>
        <v/>
      </c>
      <c r="H23" s="5">
        <f t="shared" ca="1" si="2"/>
        <v>9801</v>
      </c>
      <c r="I23" s="5">
        <f t="shared" ca="1" si="2"/>
        <v>5282</v>
      </c>
      <c r="J23" s="5">
        <f t="shared" ca="1" si="2"/>
        <v>9282</v>
      </c>
      <c r="K23" s="5" t="str">
        <f t="shared" ca="1" si="2"/>
        <v/>
      </c>
      <c r="L23" s="5">
        <f t="shared" ca="1" si="2"/>
        <v>7509</v>
      </c>
      <c r="M23" s="5">
        <f t="shared" ca="1" si="2"/>
        <v>5066</v>
      </c>
      <c r="N23" s="5">
        <f t="shared" ca="1" si="2"/>
        <v>9832</v>
      </c>
      <c r="O23" s="5">
        <f t="shared" ca="1" si="2"/>
        <v>3009</v>
      </c>
      <c r="P23" s="5">
        <f t="shared" ca="1" si="2"/>
        <v>2549</v>
      </c>
      <c r="Q23" s="5" t="str">
        <f t="shared" ca="1" si="2"/>
        <v/>
      </c>
    </row>
    <row r="24" spans="2:17" x14ac:dyDescent="0.3">
      <c r="B24" s="29"/>
      <c r="D24" s="2" t="s">
        <v>58</v>
      </c>
      <c r="E24" s="5" t="str">
        <f t="shared" ca="1" si="2"/>
        <v/>
      </c>
      <c r="F24" s="5" t="str">
        <f t="shared" ca="1" si="2"/>
        <v/>
      </c>
      <c r="G24" s="5" t="str">
        <f t="shared" ca="1" si="2"/>
        <v/>
      </c>
      <c r="H24" s="5">
        <f t="shared" ca="1" si="2"/>
        <v>6347</v>
      </c>
      <c r="I24" s="5" t="str">
        <f t="shared" ca="1" si="2"/>
        <v/>
      </c>
      <c r="J24" s="5" t="str">
        <f t="shared" ca="1" si="2"/>
        <v/>
      </c>
      <c r="K24" s="5">
        <f t="shared" ca="1" si="2"/>
        <v>2731</v>
      </c>
      <c r="L24" s="5">
        <f t="shared" ca="1" si="2"/>
        <v>7711</v>
      </c>
      <c r="M24" s="5">
        <f t="shared" ca="1" si="2"/>
        <v>1482</v>
      </c>
      <c r="N24" s="5" t="str">
        <f t="shared" ca="1" si="2"/>
        <v/>
      </c>
      <c r="O24" s="5">
        <f t="shared" ca="1" si="2"/>
        <v>7254</v>
      </c>
      <c r="P24" s="5" t="str">
        <f t="shared" ca="1" si="2"/>
        <v/>
      </c>
      <c r="Q24" s="5" t="str">
        <f t="shared" ca="1" si="2"/>
        <v/>
      </c>
    </row>
    <row r="25" spans="2:17" x14ac:dyDescent="0.3">
      <c r="B25" s="29"/>
      <c r="D25" s="2" t="s">
        <v>59</v>
      </c>
      <c r="E25" s="7">
        <f t="shared" ca="1" si="2"/>
        <v>4325</v>
      </c>
      <c r="F25" s="7">
        <f t="shared" ca="1" si="2"/>
        <v>8745</v>
      </c>
      <c r="G25" s="7">
        <f t="shared" ca="1" si="2"/>
        <v>1469</v>
      </c>
      <c r="H25" s="7">
        <f t="shared" ca="1" si="2"/>
        <v>9160</v>
      </c>
      <c r="I25" s="7">
        <f t="shared" ca="1" si="2"/>
        <v>5440</v>
      </c>
      <c r="J25" s="7">
        <f t="shared" ca="1" si="2"/>
        <v>9377</v>
      </c>
      <c r="K25" s="7">
        <f t="shared" ca="1" si="2"/>
        <v>3379</v>
      </c>
      <c r="L25" s="7" t="str">
        <f t="shared" ca="1" si="2"/>
        <v/>
      </c>
      <c r="M25" s="7">
        <f t="shared" ca="1" si="2"/>
        <v>5342</v>
      </c>
      <c r="N25" s="7" t="str">
        <f t="shared" ca="1" si="2"/>
        <v/>
      </c>
      <c r="O25" s="7">
        <f t="shared" ca="1" si="2"/>
        <v>3602</v>
      </c>
      <c r="P25" s="7" t="str">
        <f t="shared" ca="1" si="2"/>
        <v/>
      </c>
      <c r="Q25" s="7" t="str">
        <f t="shared" ca="1" si="2"/>
        <v/>
      </c>
    </row>
    <row r="26" spans="2:17" x14ac:dyDescent="0.3">
      <c r="E26" s="6">
        <f ca="1">SUM(E16:E25)</f>
        <v>21674</v>
      </c>
      <c r="F26" s="6">
        <f t="shared" ref="F26:Q26" ca="1" si="3">SUM(F16:F25)</f>
        <v>26445</v>
      </c>
      <c r="G26" s="6">
        <f t="shared" ca="1" si="3"/>
        <v>25910</v>
      </c>
      <c r="H26" s="6">
        <f t="shared" ca="1" si="3"/>
        <v>39803</v>
      </c>
      <c r="I26" s="6">
        <f t="shared" ca="1" si="3"/>
        <v>20599</v>
      </c>
      <c r="J26" s="6">
        <f t="shared" ca="1" si="3"/>
        <v>46646</v>
      </c>
      <c r="K26" s="6">
        <f t="shared" ca="1" si="3"/>
        <v>22846</v>
      </c>
      <c r="L26" s="6">
        <f t="shared" ca="1" si="3"/>
        <v>38224</v>
      </c>
      <c r="M26" s="6">
        <f t="shared" ca="1" si="3"/>
        <v>19294</v>
      </c>
      <c r="N26" s="6">
        <f t="shared" ca="1" si="3"/>
        <v>20559</v>
      </c>
      <c r="O26" s="6">
        <f t="shared" ca="1" si="3"/>
        <v>36811</v>
      </c>
      <c r="P26" s="6">
        <f t="shared" ca="1" si="3"/>
        <v>13944</v>
      </c>
      <c r="Q26" s="6">
        <f t="shared" ca="1" si="3"/>
        <v>24276</v>
      </c>
    </row>
    <row r="27" spans="2:17" ht="6" customHeight="1" x14ac:dyDescent="0.3"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2:17" ht="15" thickBot="1" x14ac:dyDescent="0.35">
      <c r="D28" s="2" t="s">
        <v>61</v>
      </c>
      <c r="E28" s="9">
        <f ca="1">E13-E26</f>
        <v>-21674</v>
      </c>
      <c r="F28" s="9">
        <f t="shared" ref="F28:Q28" ca="1" si="4">F13-F26</f>
        <v>-26445</v>
      </c>
      <c r="G28" s="9">
        <f t="shared" ca="1" si="4"/>
        <v>-25910</v>
      </c>
      <c r="H28" s="9">
        <f t="shared" ca="1" si="4"/>
        <v>-18193</v>
      </c>
      <c r="I28" s="9">
        <f t="shared" ca="1" si="4"/>
        <v>62533</v>
      </c>
      <c r="J28" s="9">
        <f t="shared" ca="1" si="4"/>
        <v>-21461</v>
      </c>
      <c r="K28" s="9">
        <f t="shared" ca="1" si="4"/>
        <v>-22846</v>
      </c>
      <c r="L28" s="9">
        <f t="shared" ca="1" si="4"/>
        <v>39807</v>
      </c>
      <c r="M28" s="9">
        <f t="shared" ca="1" si="4"/>
        <v>-19294</v>
      </c>
      <c r="N28" s="9">
        <f t="shared" ca="1" si="4"/>
        <v>52776</v>
      </c>
      <c r="O28" s="9">
        <f t="shared" ca="1" si="4"/>
        <v>-36811</v>
      </c>
      <c r="P28" s="9">
        <f t="shared" ca="1" si="4"/>
        <v>-13944</v>
      </c>
      <c r="Q28" s="9">
        <f t="shared" ca="1" si="4"/>
        <v>8445</v>
      </c>
    </row>
    <row r="29" spans="2:17" ht="6" customHeight="1" x14ac:dyDescent="0.3"/>
    <row r="30" spans="2:17" ht="15" thickBot="1" x14ac:dyDescent="0.35">
      <c r="D30" s="2" t="s">
        <v>62</v>
      </c>
      <c r="E30" s="10">
        <f ca="1">SUM($E$7,$E$28:E28)</f>
        <v>28326</v>
      </c>
      <c r="F30" s="10">
        <f ca="1">SUM($E$7,$E$28:F28)</f>
        <v>1881</v>
      </c>
      <c r="G30" s="10">
        <f ca="1">SUM($E$7,$E$28:G28)</f>
        <v>-24029</v>
      </c>
      <c r="H30" s="10">
        <f ca="1">SUM($E$7,$E$28:H28)</f>
        <v>-42222</v>
      </c>
      <c r="I30" s="10">
        <f ca="1">SUM($E$7,$E$28:I28)</f>
        <v>20311</v>
      </c>
      <c r="J30" s="10">
        <f ca="1">SUM($E$7,$E$28:J28)</f>
        <v>-1150</v>
      </c>
      <c r="K30" s="10">
        <f ca="1">SUM($E$7,$E$28:K28)</f>
        <v>-23996</v>
      </c>
      <c r="L30" s="10">
        <f ca="1">SUM($E$7,$E$28:L28)</f>
        <v>15811</v>
      </c>
      <c r="M30" s="10">
        <f ca="1">SUM($E$7,$E$28:M28)</f>
        <v>-3483</v>
      </c>
      <c r="N30" s="10">
        <f ca="1">SUM($E$7,$E$28:N28)</f>
        <v>49293</v>
      </c>
      <c r="O30" s="10">
        <f ca="1">SUM($E$7,$E$28:O28)</f>
        <v>12482</v>
      </c>
      <c r="P30" s="10">
        <f ca="1">SUM($E$7,$E$28:P28)</f>
        <v>-1462</v>
      </c>
      <c r="Q30" s="10">
        <f ca="1">SUM($E$7,$E$28:Q28)</f>
        <v>6983</v>
      </c>
    </row>
    <row r="31" spans="2:17" ht="15" thickTop="1" x14ac:dyDescent="0.3"/>
  </sheetData>
  <mergeCells count="3">
    <mergeCell ref="E1:G4"/>
    <mergeCell ref="B10:B12"/>
    <mergeCell ref="B16:B25"/>
  </mergeCells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F6530-C983-4F27-BC84-413AAA248886}">
  <sheetPr codeName="Sheet5"/>
  <dimension ref="B1:S31"/>
  <sheetViews>
    <sheetView showGridLines="0" zoomScale="90" zoomScaleNormal="90" workbookViewId="0"/>
  </sheetViews>
  <sheetFormatPr defaultRowHeight="14.4" x14ac:dyDescent="0.3"/>
  <cols>
    <col min="1" max="3" width="2.77734375" style="2" customWidth="1"/>
    <col min="4" max="4" width="12.5546875" style="2" bestFit="1" customWidth="1"/>
    <col min="5" max="18" width="9.77734375" style="2" customWidth="1"/>
    <col min="19" max="16384" width="8.88671875" style="2"/>
  </cols>
  <sheetData>
    <row r="1" spans="2:19" ht="14.4" customHeight="1" x14ac:dyDescent="0.3">
      <c r="E1" s="28" t="s">
        <v>0</v>
      </c>
      <c r="F1" s="28"/>
      <c r="G1" s="28"/>
    </row>
    <row r="2" spans="2:19" ht="14.4" customHeight="1" x14ac:dyDescent="0.3">
      <c r="E2" s="28"/>
      <c r="F2" s="28"/>
      <c r="G2" s="28"/>
    </row>
    <row r="3" spans="2:19" ht="14.4" customHeight="1" x14ac:dyDescent="0.3">
      <c r="E3" s="28"/>
      <c r="F3" s="28"/>
      <c r="G3" s="28"/>
      <c r="I3" s="2" t="s">
        <v>107</v>
      </c>
    </row>
    <row r="4" spans="2:19" x14ac:dyDescent="0.3">
      <c r="E4" s="28"/>
      <c r="F4" s="28"/>
      <c r="G4" s="28"/>
    </row>
    <row r="6" spans="2:19" x14ac:dyDescent="0.3">
      <c r="E6" s="8" t="s">
        <v>32</v>
      </c>
      <c r="F6" s="8" t="s">
        <v>33</v>
      </c>
      <c r="G6" s="8" t="s">
        <v>34</v>
      </c>
      <c r="H6" s="8" t="s">
        <v>35</v>
      </c>
      <c r="I6" s="8" t="s">
        <v>36</v>
      </c>
      <c r="J6" s="8" t="s">
        <v>37</v>
      </c>
      <c r="K6" s="8" t="s">
        <v>38</v>
      </c>
      <c r="L6" s="8" t="s">
        <v>39</v>
      </c>
      <c r="M6" s="8" t="s">
        <v>40</v>
      </c>
      <c r="N6" s="8" t="s">
        <v>41</v>
      </c>
      <c r="O6" s="8" t="s">
        <v>42</v>
      </c>
      <c r="P6" s="8" t="s">
        <v>43</v>
      </c>
      <c r="Q6" s="8" t="s">
        <v>44</v>
      </c>
    </row>
    <row r="7" spans="2:19" x14ac:dyDescent="0.3">
      <c r="B7" s="4" t="s">
        <v>63</v>
      </c>
      <c r="D7" s="2" t="s">
        <v>60</v>
      </c>
      <c r="E7" s="5">
        <v>50000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2:19" ht="6" customHeight="1" x14ac:dyDescent="0.3"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2:19" x14ac:dyDescent="0.3">
      <c r="D9" s="12" t="s">
        <v>48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S9" s="2" t="str">
        <f ca="1">"The biggest revenue stream in the next 13w is from "&amp;INDEX(D10:D12,MATCH(MAX(R10:R12),R10:R12,0))</f>
        <v>The biggest revenue stream in the next 13w is from Stream1</v>
      </c>
    </row>
    <row r="10" spans="2:19" x14ac:dyDescent="0.3">
      <c r="B10" s="29" t="s">
        <v>64</v>
      </c>
      <c r="D10" s="2" t="s">
        <v>45</v>
      </c>
      <c r="E10" s="5" t="str">
        <f ca="1">'13weeks'!E10</f>
        <v/>
      </c>
      <c r="F10" s="5">
        <f ca="1">'13weeks'!F10</f>
        <v>42380</v>
      </c>
      <c r="G10" s="5">
        <f ca="1">'13weeks'!G10</f>
        <v>80720</v>
      </c>
      <c r="H10" s="5" t="str">
        <f ca="1">'13weeks'!H10</f>
        <v/>
      </c>
      <c r="I10" s="5" t="str">
        <f ca="1">'13weeks'!I10</f>
        <v/>
      </c>
      <c r="J10" s="5" t="str">
        <f ca="1">'13weeks'!J10</f>
        <v/>
      </c>
      <c r="K10" s="5" t="str">
        <f ca="1">'13weeks'!K10</f>
        <v/>
      </c>
      <c r="L10" s="5">
        <f ca="1">'13weeks'!L10</f>
        <v>76673</v>
      </c>
      <c r="M10" s="5" t="str">
        <f ca="1">'13weeks'!M10</f>
        <v/>
      </c>
      <c r="N10" s="5" t="str">
        <f ca="1">'13weeks'!N10</f>
        <v/>
      </c>
      <c r="O10" s="5" t="str">
        <f ca="1">'13weeks'!O10</f>
        <v/>
      </c>
      <c r="P10" s="5">
        <f ca="1">'13weeks'!P10</f>
        <v>86436</v>
      </c>
      <c r="Q10" s="5">
        <f ca="1">'13weeks'!Q10</f>
        <v>62895</v>
      </c>
      <c r="R10" s="5">
        <f t="shared" ref="R10:R28" ca="1" si="0">SUM(E10:Q10)</f>
        <v>349104</v>
      </c>
    </row>
    <row r="11" spans="2:19" x14ac:dyDescent="0.3">
      <c r="B11" s="29"/>
      <c r="D11" s="2" t="s">
        <v>46</v>
      </c>
      <c r="E11" s="5" t="str">
        <f ca="1">'13weeks'!E11</f>
        <v/>
      </c>
      <c r="F11" s="5" t="str">
        <f ca="1">'13weeks'!F11</f>
        <v/>
      </c>
      <c r="G11" s="5" t="str">
        <f ca="1">'13weeks'!G11</f>
        <v/>
      </c>
      <c r="H11" s="5" t="str">
        <f ca="1">'13weeks'!H11</f>
        <v/>
      </c>
      <c r="I11" s="5" t="str">
        <f ca="1">'13weeks'!I11</f>
        <v/>
      </c>
      <c r="J11" s="5">
        <f ca="1">'13weeks'!J11</f>
        <v>25185</v>
      </c>
      <c r="K11" s="5" t="str">
        <f ca="1">'13weeks'!K11</f>
        <v/>
      </c>
      <c r="L11" s="5">
        <f ca="1">'13weeks'!L11</f>
        <v>78031</v>
      </c>
      <c r="M11" s="5" t="str">
        <f ca="1">'13weeks'!M11</f>
        <v/>
      </c>
      <c r="N11" s="5" t="str">
        <f ca="1">'13weeks'!N11</f>
        <v/>
      </c>
      <c r="O11" s="5" t="str">
        <f ca="1">'13weeks'!O11</f>
        <v/>
      </c>
      <c r="P11" s="5" t="str">
        <f ca="1">'13weeks'!P11</f>
        <v/>
      </c>
      <c r="Q11" s="5">
        <f ca="1">'13weeks'!Q11</f>
        <v>17853</v>
      </c>
      <c r="R11" s="5">
        <f t="shared" ca="1" si="0"/>
        <v>121069</v>
      </c>
      <c r="S11" s="2" t="str">
        <f ca="1">"The largest provider to pay in the next 13w is "&amp;INDEX(D16:D25,MATCH(MAX(R16:R25),R16:R25,0))</f>
        <v>The largest provider to pay in the next 13w is Provider1</v>
      </c>
    </row>
    <row r="12" spans="2:19" x14ac:dyDescent="0.3">
      <c r="B12" s="29"/>
      <c r="D12" s="2" t="s">
        <v>47</v>
      </c>
      <c r="E12" s="7" t="str">
        <f ca="1">'13weeks'!E12</f>
        <v/>
      </c>
      <c r="F12" s="7" t="str">
        <f ca="1">'13weeks'!F12</f>
        <v/>
      </c>
      <c r="G12" s="7" t="str">
        <f ca="1">'13weeks'!G12</f>
        <v/>
      </c>
      <c r="H12" s="7">
        <f ca="1">'13weeks'!H12</f>
        <v>21610</v>
      </c>
      <c r="I12" s="7">
        <f ca="1">'13weeks'!I12</f>
        <v>83132</v>
      </c>
      <c r="J12" s="7" t="str">
        <f ca="1">'13weeks'!J12</f>
        <v/>
      </c>
      <c r="K12" s="7" t="str">
        <f ca="1">'13weeks'!K12</f>
        <v/>
      </c>
      <c r="L12" s="7" t="str">
        <f ca="1">'13weeks'!L12</f>
        <v/>
      </c>
      <c r="M12" s="7" t="str">
        <f ca="1">'13weeks'!M12</f>
        <v/>
      </c>
      <c r="N12" s="7">
        <f ca="1">'13weeks'!N12</f>
        <v>73335</v>
      </c>
      <c r="O12" s="7" t="str">
        <f ca="1">'13weeks'!O12</f>
        <v/>
      </c>
      <c r="P12" s="7" t="str">
        <f ca="1">'13weeks'!P12</f>
        <v/>
      </c>
      <c r="Q12" s="7">
        <f ca="1">'13weeks'!Q12</f>
        <v>14868</v>
      </c>
      <c r="R12" s="7">
        <f t="shared" ca="1" si="0"/>
        <v>192945</v>
      </c>
    </row>
    <row r="13" spans="2:19" x14ac:dyDescent="0.3">
      <c r="E13" s="6">
        <f t="shared" ref="E13:Q13" ca="1" si="1">SUM(E11:E12)</f>
        <v>0</v>
      </c>
      <c r="F13" s="6">
        <f t="shared" ca="1" si="1"/>
        <v>0</v>
      </c>
      <c r="G13" s="6">
        <f t="shared" ca="1" si="1"/>
        <v>0</v>
      </c>
      <c r="H13" s="6">
        <f t="shared" ca="1" si="1"/>
        <v>21610</v>
      </c>
      <c r="I13" s="6">
        <f t="shared" ca="1" si="1"/>
        <v>83132</v>
      </c>
      <c r="J13" s="6">
        <f t="shared" ca="1" si="1"/>
        <v>25185</v>
      </c>
      <c r="K13" s="6">
        <f t="shared" ca="1" si="1"/>
        <v>0</v>
      </c>
      <c r="L13" s="6">
        <f t="shared" ca="1" si="1"/>
        <v>78031</v>
      </c>
      <c r="M13" s="6">
        <f t="shared" ca="1" si="1"/>
        <v>0</v>
      </c>
      <c r="N13" s="6">
        <f t="shared" ca="1" si="1"/>
        <v>73335</v>
      </c>
      <c r="O13" s="6">
        <f t="shared" ca="1" si="1"/>
        <v>0</v>
      </c>
      <c r="P13" s="6">
        <f t="shared" ca="1" si="1"/>
        <v>0</v>
      </c>
      <c r="Q13" s="6">
        <f t="shared" ca="1" si="1"/>
        <v>32721</v>
      </c>
      <c r="R13" s="6">
        <f t="shared" ca="1" si="0"/>
        <v>314014</v>
      </c>
    </row>
    <row r="14" spans="2:19" ht="6" customHeight="1" x14ac:dyDescent="0.3"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</row>
    <row r="15" spans="2:19" x14ac:dyDescent="0.3">
      <c r="D15" s="12" t="s">
        <v>49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spans="2:19" x14ac:dyDescent="0.3">
      <c r="B16" s="29" t="s">
        <v>65</v>
      </c>
      <c r="D16" s="2" t="s">
        <v>50</v>
      </c>
      <c r="E16" s="5">
        <f ca="1">'13weeks'!E16</f>
        <v>9587</v>
      </c>
      <c r="F16" s="5">
        <f ca="1">'13weeks'!F16</f>
        <v>4809</v>
      </c>
      <c r="G16" s="5">
        <f ca="1">'13weeks'!G16</f>
        <v>4953</v>
      </c>
      <c r="H16" s="5" t="str">
        <f ca="1">'13weeks'!H16</f>
        <v/>
      </c>
      <c r="I16" s="5" t="str">
        <f ca="1">'13weeks'!I16</f>
        <v/>
      </c>
      <c r="J16" s="5">
        <f ca="1">'13weeks'!J16</f>
        <v>8912</v>
      </c>
      <c r="K16" s="5">
        <f ca="1">'13weeks'!K16</f>
        <v>4314</v>
      </c>
      <c r="L16" s="5">
        <f ca="1">'13weeks'!L16</f>
        <v>2011</v>
      </c>
      <c r="M16" s="5" t="str">
        <f ca="1">'13weeks'!M16</f>
        <v/>
      </c>
      <c r="N16" s="5">
        <f ca="1">'13weeks'!N16</f>
        <v>9710</v>
      </c>
      <c r="O16" s="5">
        <f ca="1">'13weeks'!O16</f>
        <v>9282</v>
      </c>
      <c r="P16" s="5" t="str">
        <f ca="1">'13weeks'!P16</f>
        <v/>
      </c>
      <c r="Q16" s="5">
        <f ca="1">'13weeks'!Q16</f>
        <v>4242</v>
      </c>
      <c r="R16" s="5">
        <f t="shared" ca="1" si="0"/>
        <v>57820</v>
      </c>
    </row>
    <row r="17" spans="2:18" x14ac:dyDescent="0.3">
      <c r="B17" s="29"/>
      <c r="D17" s="2" t="s">
        <v>51</v>
      </c>
      <c r="E17" s="5" t="str">
        <f ca="1">'13weeks'!E17</f>
        <v/>
      </c>
      <c r="F17" s="5">
        <f ca="1">'13weeks'!F17</f>
        <v>4997</v>
      </c>
      <c r="G17" s="5" t="str">
        <f ca="1">'13weeks'!G17</f>
        <v/>
      </c>
      <c r="H17" s="5">
        <f ca="1">'13weeks'!H17</f>
        <v>1573</v>
      </c>
      <c r="I17" s="5" t="str">
        <f ca="1">'13weeks'!I17</f>
        <v/>
      </c>
      <c r="J17" s="5" t="str">
        <f ca="1">'13weeks'!J17</f>
        <v/>
      </c>
      <c r="K17" s="5" t="str">
        <f ca="1">'13weeks'!K17</f>
        <v/>
      </c>
      <c r="L17" s="5">
        <f ca="1">'13weeks'!L17</f>
        <v>2996</v>
      </c>
      <c r="M17" s="5">
        <f ca="1">'13weeks'!M17</f>
        <v>5464</v>
      </c>
      <c r="N17" s="5">
        <f ca="1">'13weeks'!N17</f>
        <v>1017</v>
      </c>
      <c r="O17" s="5">
        <f ca="1">'13weeks'!O17</f>
        <v>9979</v>
      </c>
      <c r="P17" s="5" t="str">
        <f ca="1">'13weeks'!P17</f>
        <v/>
      </c>
      <c r="Q17" s="5" t="str">
        <f ca="1">'13weeks'!Q17</f>
        <v/>
      </c>
      <c r="R17" s="5">
        <f t="shared" ca="1" si="0"/>
        <v>26026</v>
      </c>
    </row>
    <row r="18" spans="2:18" x14ac:dyDescent="0.3">
      <c r="B18" s="29"/>
      <c r="D18" s="2" t="s">
        <v>52</v>
      </c>
      <c r="E18" s="5" t="str">
        <f ca="1">'13weeks'!E18</f>
        <v/>
      </c>
      <c r="F18" s="5" t="str">
        <f ca="1">'13weeks'!F18</f>
        <v/>
      </c>
      <c r="G18" s="5">
        <f ca="1">'13weeks'!G18</f>
        <v>8576</v>
      </c>
      <c r="H18" s="5" t="str">
        <f ca="1">'13weeks'!H18</f>
        <v/>
      </c>
      <c r="I18" s="5">
        <f ca="1">'13weeks'!I18</f>
        <v>2816</v>
      </c>
      <c r="J18" s="5">
        <f ca="1">'13weeks'!J18</f>
        <v>7262</v>
      </c>
      <c r="K18" s="5" t="str">
        <f ca="1">'13weeks'!K18</f>
        <v/>
      </c>
      <c r="L18" s="5" t="str">
        <f ca="1">'13weeks'!L18</f>
        <v/>
      </c>
      <c r="M18" s="5" t="str">
        <f ca="1">'13weeks'!M18</f>
        <v/>
      </c>
      <c r="N18" s="5" t="str">
        <f ca="1">'13weeks'!N18</f>
        <v/>
      </c>
      <c r="O18" s="5" t="str">
        <f ca="1">'13weeks'!O18</f>
        <v/>
      </c>
      <c r="P18" s="5" t="str">
        <f ca="1">'13weeks'!P18</f>
        <v/>
      </c>
      <c r="Q18" s="5" t="str">
        <f ca="1">'13weeks'!Q18</f>
        <v/>
      </c>
      <c r="R18" s="5">
        <f t="shared" ca="1" si="0"/>
        <v>18654</v>
      </c>
    </row>
    <row r="19" spans="2:18" x14ac:dyDescent="0.3">
      <c r="B19" s="29"/>
      <c r="D19" s="2" t="s">
        <v>53</v>
      </c>
      <c r="E19" s="5" t="str">
        <f ca="1">'13weeks'!E19</f>
        <v/>
      </c>
      <c r="F19" s="5">
        <f ca="1">'13weeks'!F19</f>
        <v>6029</v>
      </c>
      <c r="G19" s="5">
        <f ca="1">'13weeks'!G19</f>
        <v>3936</v>
      </c>
      <c r="H19" s="5">
        <f ca="1">'13weeks'!H19</f>
        <v>4842</v>
      </c>
      <c r="I19" s="5" t="str">
        <f ca="1">'13weeks'!I19</f>
        <v/>
      </c>
      <c r="J19" s="5" t="str">
        <f ca="1">'13weeks'!J19</f>
        <v/>
      </c>
      <c r="K19" s="5">
        <f ca="1">'13weeks'!K19</f>
        <v>8297</v>
      </c>
      <c r="L19" s="5">
        <f ca="1">'13weeks'!L19</f>
        <v>8875</v>
      </c>
      <c r="M19" s="5" t="str">
        <f ca="1">'13weeks'!M19</f>
        <v/>
      </c>
      <c r="N19" s="5" t="str">
        <f ca="1">'13weeks'!N19</f>
        <v/>
      </c>
      <c r="O19" s="5" t="str">
        <f ca="1">'13weeks'!O19</f>
        <v/>
      </c>
      <c r="P19" s="5">
        <f ca="1">'13weeks'!P19</f>
        <v>9651</v>
      </c>
      <c r="Q19" s="5">
        <f ca="1">'13weeks'!Q19</f>
        <v>7229</v>
      </c>
      <c r="R19" s="5">
        <f t="shared" ca="1" si="0"/>
        <v>48859</v>
      </c>
    </row>
    <row r="20" spans="2:18" x14ac:dyDescent="0.3">
      <c r="B20" s="29"/>
      <c r="D20" s="2" t="s">
        <v>54</v>
      </c>
      <c r="E20" s="5" t="str">
        <f ca="1">'13weeks'!E20</f>
        <v/>
      </c>
      <c r="F20" s="5" t="str">
        <f ca="1">'13weeks'!F20</f>
        <v/>
      </c>
      <c r="G20" s="5" t="str">
        <f ca="1">'13weeks'!G20</f>
        <v/>
      </c>
      <c r="H20" s="5" t="str">
        <f ca="1">'13weeks'!H20</f>
        <v/>
      </c>
      <c r="I20" s="5" t="str">
        <f ca="1">'13weeks'!I20</f>
        <v/>
      </c>
      <c r="J20" s="5" t="str">
        <f ca="1">'13weeks'!J20</f>
        <v/>
      </c>
      <c r="K20" s="5">
        <f ca="1">'13weeks'!K20</f>
        <v>4125</v>
      </c>
      <c r="L20" s="5">
        <f ca="1">'13weeks'!L20</f>
        <v>6342</v>
      </c>
      <c r="M20" s="5" t="str">
        <f ca="1">'13weeks'!M20</f>
        <v/>
      </c>
      <c r="N20" s="5" t="str">
        <f ca="1">'13weeks'!N20</f>
        <v/>
      </c>
      <c r="O20" s="5">
        <f ca="1">'13weeks'!O20</f>
        <v>2162</v>
      </c>
      <c r="P20" s="5" t="str">
        <f ca="1">'13weeks'!P20</f>
        <v/>
      </c>
      <c r="Q20" s="5">
        <f ca="1">'13weeks'!Q20</f>
        <v>8471</v>
      </c>
      <c r="R20" s="5">
        <f t="shared" ca="1" si="0"/>
        <v>21100</v>
      </c>
    </row>
    <row r="21" spans="2:18" x14ac:dyDescent="0.3">
      <c r="B21" s="29"/>
      <c r="D21" s="2" t="s">
        <v>55</v>
      </c>
      <c r="E21" s="5">
        <f ca="1">'13weeks'!E21</f>
        <v>7762</v>
      </c>
      <c r="F21" s="5" t="str">
        <f ca="1">'13weeks'!F21</f>
        <v/>
      </c>
      <c r="G21" s="5" t="str">
        <f ca="1">'13weeks'!G21</f>
        <v/>
      </c>
      <c r="H21" s="5">
        <f ca="1">'13weeks'!H21</f>
        <v>1255</v>
      </c>
      <c r="I21" s="5">
        <f ca="1">'13weeks'!I21</f>
        <v>7061</v>
      </c>
      <c r="J21" s="5">
        <f ca="1">'13weeks'!J21</f>
        <v>9284</v>
      </c>
      <c r="K21" s="5" t="str">
        <f ca="1">'13weeks'!K21</f>
        <v/>
      </c>
      <c r="L21" s="5" t="str">
        <f ca="1">'13weeks'!L21</f>
        <v/>
      </c>
      <c r="M21" s="5" t="str">
        <f ca="1">'13weeks'!M21</f>
        <v/>
      </c>
      <c r="N21" s="5" t="str">
        <f ca="1">'13weeks'!N21</f>
        <v/>
      </c>
      <c r="O21" s="5" t="str">
        <f ca="1">'13weeks'!O21</f>
        <v/>
      </c>
      <c r="P21" s="5" t="str">
        <f ca="1">'13weeks'!P21</f>
        <v/>
      </c>
      <c r="Q21" s="5">
        <f ca="1">'13weeks'!Q21</f>
        <v>4334</v>
      </c>
      <c r="R21" s="5">
        <f t="shared" ca="1" si="0"/>
        <v>29696</v>
      </c>
    </row>
    <row r="22" spans="2:18" x14ac:dyDescent="0.3">
      <c r="B22" s="29"/>
      <c r="D22" s="2" t="s">
        <v>56</v>
      </c>
      <c r="E22" s="5" t="str">
        <f ca="1">'13weeks'!E22</f>
        <v/>
      </c>
      <c r="F22" s="5">
        <f ca="1">'13weeks'!F22</f>
        <v>1865</v>
      </c>
      <c r="G22" s="5">
        <f ca="1">'13weeks'!G22</f>
        <v>6976</v>
      </c>
      <c r="H22" s="5">
        <f ca="1">'13weeks'!H22</f>
        <v>6825</v>
      </c>
      <c r="I22" s="5" t="str">
        <f ca="1">'13weeks'!I22</f>
        <v/>
      </c>
      <c r="J22" s="5">
        <f ca="1">'13weeks'!J22</f>
        <v>2529</v>
      </c>
      <c r="K22" s="5" t="str">
        <f ca="1">'13weeks'!K22</f>
        <v/>
      </c>
      <c r="L22" s="5">
        <f ca="1">'13weeks'!L22</f>
        <v>2780</v>
      </c>
      <c r="M22" s="5">
        <f ca="1">'13weeks'!M22</f>
        <v>1940</v>
      </c>
      <c r="N22" s="5" t="str">
        <f ca="1">'13weeks'!N22</f>
        <v/>
      </c>
      <c r="O22" s="5">
        <f ca="1">'13weeks'!O22</f>
        <v>1523</v>
      </c>
      <c r="P22" s="5">
        <f ca="1">'13weeks'!P22</f>
        <v>1744</v>
      </c>
      <c r="Q22" s="5" t="str">
        <f ca="1">'13weeks'!Q22</f>
        <v/>
      </c>
      <c r="R22" s="5">
        <f t="shared" ca="1" si="0"/>
        <v>26182</v>
      </c>
    </row>
    <row r="23" spans="2:18" x14ac:dyDescent="0.3">
      <c r="B23" s="29"/>
      <c r="D23" s="2" t="s">
        <v>57</v>
      </c>
      <c r="E23" s="5" t="str">
        <f ca="1">'13weeks'!E23</f>
        <v/>
      </c>
      <c r="F23" s="5" t="str">
        <f ca="1">'13weeks'!F23</f>
        <v/>
      </c>
      <c r="G23" s="5" t="str">
        <f ca="1">'13weeks'!G23</f>
        <v/>
      </c>
      <c r="H23" s="5">
        <f ca="1">'13weeks'!H23</f>
        <v>9801</v>
      </c>
      <c r="I23" s="5">
        <f ca="1">'13weeks'!I23</f>
        <v>5282</v>
      </c>
      <c r="J23" s="5">
        <f ca="1">'13weeks'!J23</f>
        <v>9282</v>
      </c>
      <c r="K23" s="5" t="str">
        <f ca="1">'13weeks'!K23</f>
        <v/>
      </c>
      <c r="L23" s="5">
        <f ca="1">'13weeks'!L23</f>
        <v>7509</v>
      </c>
      <c r="M23" s="5">
        <f ca="1">'13weeks'!M23</f>
        <v>5066</v>
      </c>
      <c r="N23" s="5">
        <f ca="1">'13weeks'!N23</f>
        <v>9832</v>
      </c>
      <c r="O23" s="5">
        <f ca="1">'13weeks'!O23</f>
        <v>3009</v>
      </c>
      <c r="P23" s="5">
        <f ca="1">'13weeks'!P23</f>
        <v>2549</v>
      </c>
      <c r="Q23" s="5" t="str">
        <f ca="1">'13weeks'!Q23</f>
        <v/>
      </c>
      <c r="R23" s="5">
        <f t="shared" ca="1" si="0"/>
        <v>52330</v>
      </c>
    </row>
    <row r="24" spans="2:18" x14ac:dyDescent="0.3">
      <c r="B24" s="29"/>
      <c r="D24" s="2" t="s">
        <v>58</v>
      </c>
      <c r="E24" s="5" t="str">
        <f ca="1">'13weeks'!E24</f>
        <v/>
      </c>
      <c r="F24" s="5" t="str">
        <f ca="1">'13weeks'!F24</f>
        <v/>
      </c>
      <c r="G24" s="5" t="str">
        <f ca="1">'13weeks'!G24</f>
        <v/>
      </c>
      <c r="H24" s="5">
        <f ca="1">'13weeks'!H24</f>
        <v>6347</v>
      </c>
      <c r="I24" s="5" t="str">
        <f ca="1">'13weeks'!I24</f>
        <v/>
      </c>
      <c r="J24" s="5" t="str">
        <f ca="1">'13weeks'!J24</f>
        <v/>
      </c>
      <c r="K24" s="5">
        <f ca="1">'13weeks'!K24</f>
        <v>2731</v>
      </c>
      <c r="L24" s="5">
        <f ca="1">'13weeks'!L24</f>
        <v>7711</v>
      </c>
      <c r="M24" s="5">
        <f ca="1">'13weeks'!M24</f>
        <v>1482</v>
      </c>
      <c r="N24" s="5" t="str">
        <f ca="1">'13weeks'!N24</f>
        <v/>
      </c>
      <c r="O24" s="5">
        <f ca="1">'13weeks'!O24</f>
        <v>7254</v>
      </c>
      <c r="P24" s="5" t="str">
        <f ca="1">'13weeks'!P24</f>
        <v/>
      </c>
      <c r="Q24" s="5" t="str">
        <f ca="1">'13weeks'!Q24</f>
        <v/>
      </c>
      <c r="R24" s="5">
        <f t="shared" ca="1" si="0"/>
        <v>25525</v>
      </c>
    </row>
    <row r="25" spans="2:18" x14ac:dyDescent="0.3">
      <c r="B25" s="29"/>
      <c r="D25" s="2" t="s">
        <v>59</v>
      </c>
      <c r="E25" s="7">
        <f ca="1">'13weeks'!E25</f>
        <v>4325</v>
      </c>
      <c r="F25" s="7">
        <f ca="1">'13weeks'!F25</f>
        <v>8745</v>
      </c>
      <c r="G25" s="7">
        <f ca="1">'13weeks'!G25</f>
        <v>1469</v>
      </c>
      <c r="H25" s="7">
        <f ca="1">'13weeks'!H25</f>
        <v>9160</v>
      </c>
      <c r="I25" s="7">
        <f ca="1">'13weeks'!I25</f>
        <v>5440</v>
      </c>
      <c r="J25" s="7">
        <f ca="1">'13weeks'!J25</f>
        <v>9377</v>
      </c>
      <c r="K25" s="7">
        <f ca="1">'13weeks'!K25</f>
        <v>3379</v>
      </c>
      <c r="L25" s="7" t="str">
        <f ca="1">'13weeks'!L25</f>
        <v/>
      </c>
      <c r="M25" s="7">
        <f ca="1">'13weeks'!M25</f>
        <v>5342</v>
      </c>
      <c r="N25" s="7" t="str">
        <f ca="1">'13weeks'!N25</f>
        <v/>
      </c>
      <c r="O25" s="7">
        <f ca="1">'13weeks'!O25</f>
        <v>3602</v>
      </c>
      <c r="P25" s="7" t="str">
        <f ca="1">'13weeks'!P25</f>
        <v/>
      </c>
      <c r="Q25" s="7" t="str">
        <f ca="1">'13weeks'!Q25</f>
        <v/>
      </c>
      <c r="R25" s="7">
        <f t="shared" ca="1" si="0"/>
        <v>50839</v>
      </c>
    </row>
    <row r="26" spans="2:18" x14ac:dyDescent="0.3">
      <c r="E26" s="6">
        <f ca="1">SUM(E16:E25)</f>
        <v>21674</v>
      </c>
      <c r="F26" s="6">
        <f t="shared" ref="F26:Q26" ca="1" si="2">SUM(F16:F25)</f>
        <v>26445</v>
      </c>
      <c r="G26" s="6">
        <f t="shared" ca="1" si="2"/>
        <v>25910</v>
      </c>
      <c r="H26" s="6">
        <f t="shared" ca="1" si="2"/>
        <v>39803</v>
      </c>
      <c r="I26" s="6">
        <f t="shared" ca="1" si="2"/>
        <v>20599</v>
      </c>
      <c r="J26" s="6">
        <f t="shared" ca="1" si="2"/>
        <v>46646</v>
      </c>
      <c r="K26" s="6">
        <f t="shared" ca="1" si="2"/>
        <v>22846</v>
      </c>
      <c r="L26" s="6">
        <f t="shared" ca="1" si="2"/>
        <v>38224</v>
      </c>
      <c r="M26" s="6">
        <f t="shared" ca="1" si="2"/>
        <v>19294</v>
      </c>
      <c r="N26" s="6">
        <f t="shared" ca="1" si="2"/>
        <v>20559</v>
      </c>
      <c r="O26" s="6">
        <f t="shared" ca="1" si="2"/>
        <v>36811</v>
      </c>
      <c r="P26" s="6">
        <f t="shared" ca="1" si="2"/>
        <v>13944</v>
      </c>
      <c r="Q26" s="6">
        <f t="shared" ca="1" si="2"/>
        <v>24276</v>
      </c>
      <c r="R26" s="6">
        <f t="shared" ca="1" si="0"/>
        <v>357031</v>
      </c>
    </row>
    <row r="27" spans="2:18" ht="6" customHeight="1" x14ac:dyDescent="0.3"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</row>
    <row r="28" spans="2:18" ht="15" thickBot="1" x14ac:dyDescent="0.35">
      <c r="D28" s="13" t="s">
        <v>61</v>
      </c>
      <c r="E28" s="10">
        <f ca="1">E13-E26</f>
        <v>-21674</v>
      </c>
      <c r="F28" s="10">
        <f t="shared" ref="F28:Q28" ca="1" si="3">F13-F26</f>
        <v>-26445</v>
      </c>
      <c r="G28" s="10">
        <f t="shared" ca="1" si="3"/>
        <v>-25910</v>
      </c>
      <c r="H28" s="10">
        <f t="shared" ca="1" si="3"/>
        <v>-18193</v>
      </c>
      <c r="I28" s="10">
        <f t="shared" ca="1" si="3"/>
        <v>62533</v>
      </c>
      <c r="J28" s="10">
        <f t="shared" ca="1" si="3"/>
        <v>-21461</v>
      </c>
      <c r="K28" s="10">
        <f t="shared" ca="1" si="3"/>
        <v>-22846</v>
      </c>
      <c r="L28" s="10">
        <f t="shared" ca="1" si="3"/>
        <v>39807</v>
      </c>
      <c r="M28" s="10">
        <f t="shared" ca="1" si="3"/>
        <v>-19294</v>
      </c>
      <c r="N28" s="10">
        <f t="shared" ca="1" si="3"/>
        <v>52776</v>
      </c>
      <c r="O28" s="10">
        <f t="shared" ca="1" si="3"/>
        <v>-36811</v>
      </c>
      <c r="P28" s="10">
        <f t="shared" ca="1" si="3"/>
        <v>-13944</v>
      </c>
      <c r="Q28" s="10">
        <f t="shared" ca="1" si="3"/>
        <v>8445</v>
      </c>
      <c r="R28" s="9">
        <f t="shared" ca="1" si="0"/>
        <v>-43017</v>
      </c>
    </row>
    <row r="29" spans="2:18" ht="6" customHeight="1" thickTop="1" x14ac:dyDescent="0.3">
      <c r="R29" s="11"/>
    </row>
    <row r="30" spans="2:18" ht="15" thickBot="1" x14ac:dyDescent="0.35">
      <c r="D30" s="13" t="s">
        <v>62</v>
      </c>
      <c r="E30" s="14">
        <f ca="1">SUM($E$7,$E$28:E28)</f>
        <v>28326</v>
      </c>
      <c r="F30" s="14">
        <f ca="1">SUM($E$7,$E$28:F28)</f>
        <v>1881</v>
      </c>
      <c r="G30" s="14">
        <f ca="1">SUM($E$7,$E$28:G28)</f>
        <v>-24029</v>
      </c>
      <c r="H30" s="14">
        <f ca="1">SUM($E$7,$E$28:H28)</f>
        <v>-42222</v>
      </c>
      <c r="I30" s="14">
        <f ca="1">SUM($E$7,$E$28:I28)</f>
        <v>20311</v>
      </c>
      <c r="J30" s="14">
        <f ca="1">SUM($E$7,$E$28:J28)</f>
        <v>-1150</v>
      </c>
      <c r="K30" s="14">
        <f ca="1">SUM($E$7,$E$28:K28)</f>
        <v>-23996</v>
      </c>
      <c r="L30" s="14">
        <f ca="1">SUM($E$7,$E$28:L28)</f>
        <v>15811</v>
      </c>
      <c r="M30" s="14">
        <f ca="1">SUM($E$7,$E$28:M28)</f>
        <v>-3483</v>
      </c>
      <c r="N30" s="14">
        <f ca="1">SUM($E$7,$E$28:N28)</f>
        <v>49293</v>
      </c>
      <c r="O30" s="14">
        <f ca="1">SUM($E$7,$E$28:O28)</f>
        <v>12482</v>
      </c>
      <c r="P30" s="14">
        <f ca="1">SUM($E$7,$E$28:P28)</f>
        <v>-1462</v>
      </c>
      <c r="Q30" s="14">
        <f ca="1">SUM($E$7,$E$28:Q28)</f>
        <v>6983</v>
      </c>
      <c r="R30" s="11"/>
    </row>
    <row r="31" spans="2:18" ht="15" thickTop="1" x14ac:dyDescent="0.3"/>
  </sheetData>
  <mergeCells count="3">
    <mergeCell ref="E1:G4"/>
    <mergeCell ref="B10:B12"/>
    <mergeCell ref="B16:B25"/>
  </mergeCells>
  <conditionalFormatting sqref="D10:D12">
    <cfRule type="expression" dxfId="5" priority="4">
      <formula>$R10=MAX($R$10:$R$12)</formula>
    </cfRule>
  </conditionalFormatting>
  <conditionalFormatting sqref="D16:D25">
    <cfRule type="expression" dxfId="4" priority="3">
      <formula>$R16=MAX($R$16:$R$25)</formula>
    </cfRule>
  </conditionalFormatting>
  <conditionalFormatting sqref="E10:Q12">
    <cfRule type="top10" dxfId="3" priority="9" bottom="1" rank="1"/>
    <cfRule type="top10" dxfId="2" priority="10" rank="1"/>
  </conditionalFormatting>
  <conditionalFormatting sqref="E16:Q25">
    <cfRule type="top10" dxfId="1" priority="8" rank="5"/>
  </conditionalFormatting>
  <conditionalFormatting sqref="E28:Q28">
    <cfRule type="colorScale" priority="1">
      <colorScale>
        <cfvo type="num" val="0"/>
        <cfvo type="num" val="0"/>
        <color theme="9" tint="0.59999389629810485"/>
        <color theme="6" tint="0.39997558519241921"/>
      </colorScale>
    </cfRule>
  </conditionalFormatting>
  <conditionalFormatting sqref="E30:Q30">
    <cfRule type="colorScale" priority="2">
      <colorScale>
        <cfvo type="num" val="0"/>
        <cfvo type="num" val="0"/>
        <color rgb="FFF8696B"/>
        <color rgb="FF1D6F42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E5F41-FEA6-4412-BE12-296D0D7C99B0}">
  <sheetPr codeName="Sheet1"/>
  <dimension ref="B1:L26"/>
  <sheetViews>
    <sheetView showGridLines="0" workbookViewId="0">
      <selection activeCell="F5" sqref="F5"/>
    </sheetView>
  </sheetViews>
  <sheetFormatPr defaultRowHeight="15.6" x14ac:dyDescent="0.3"/>
  <cols>
    <col min="1" max="1" width="8.88671875" style="16"/>
    <col min="2" max="2" width="16.109375" style="16" bestFit="1" customWidth="1"/>
    <col min="3" max="3" width="17.6640625" style="16" bestFit="1" customWidth="1"/>
    <col min="4" max="4" width="7.109375" style="16" bestFit="1" customWidth="1"/>
    <col min="5" max="11" width="8.88671875" style="16"/>
    <col min="12" max="12" width="0" style="16" hidden="1" customWidth="1"/>
    <col min="13" max="16384" width="8.88671875" style="16"/>
  </cols>
  <sheetData>
    <row r="1" spans="2:12" x14ac:dyDescent="0.3">
      <c r="C1" s="28" t="s">
        <v>0</v>
      </c>
      <c r="D1" s="28"/>
      <c r="E1" s="28"/>
    </row>
    <row r="2" spans="2:12" x14ac:dyDescent="0.3">
      <c r="C2" s="28"/>
      <c r="D2" s="28"/>
      <c r="E2" s="28"/>
    </row>
    <row r="3" spans="2:12" x14ac:dyDescent="0.3">
      <c r="C3" s="28"/>
      <c r="D3" s="28"/>
      <c r="E3" s="28"/>
      <c r="F3" s="17" t="s">
        <v>29</v>
      </c>
    </row>
    <row r="4" spans="2:12" x14ac:dyDescent="0.3">
      <c r="C4" s="28"/>
      <c r="D4" s="28"/>
      <c r="E4" s="28"/>
      <c r="F4" s="16" t="s">
        <v>108</v>
      </c>
    </row>
    <row r="5" spans="2:12" x14ac:dyDescent="0.3">
      <c r="C5" s="28"/>
      <c r="D5" s="28"/>
      <c r="E5" s="28"/>
      <c r="L5" s="16" t="s">
        <v>6</v>
      </c>
    </row>
    <row r="6" spans="2:12" x14ac:dyDescent="0.3">
      <c r="B6" s="27" t="s">
        <v>1</v>
      </c>
      <c r="C6" s="27" t="s">
        <v>2</v>
      </c>
      <c r="D6" s="27" t="s">
        <v>3</v>
      </c>
    </row>
    <row r="7" spans="2:12" x14ac:dyDescent="0.3">
      <c r="B7" s="16" t="s">
        <v>15</v>
      </c>
      <c r="C7" s="16" t="s">
        <v>7</v>
      </c>
      <c r="D7" s="18">
        <v>4953</v>
      </c>
      <c r="L7" s="16" t="str" cm="1">
        <f t="array" ref="L7:L11">_xlfn.UNIQUE(C7:C26)</f>
        <v>Business</v>
      </c>
    </row>
    <row r="8" spans="2:12" x14ac:dyDescent="0.3">
      <c r="B8" s="16" t="s">
        <v>10</v>
      </c>
      <c r="C8" s="16" t="s">
        <v>7</v>
      </c>
      <c r="D8" s="18">
        <v>4945</v>
      </c>
      <c r="L8" s="16" t="str">
        <v>Restaurant</v>
      </c>
    </row>
    <row r="9" spans="2:12" x14ac:dyDescent="0.3">
      <c r="B9" s="16" t="s">
        <v>26</v>
      </c>
      <c r="C9" s="16" t="s">
        <v>8</v>
      </c>
      <c r="D9" s="18">
        <v>4865</v>
      </c>
      <c r="L9" s="16" t="str">
        <v>Family</v>
      </c>
    </row>
    <row r="10" spans="2:12" x14ac:dyDescent="0.3">
      <c r="B10" s="16" t="s">
        <v>20</v>
      </c>
      <c r="C10" s="16" t="s">
        <v>5</v>
      </c>
      <c r="D10" s="18">
        <v>4381</v>
      </c>
      <c r="L10" s="16" t="str">
        <v>Individual</v>
      </c>
    </row>
    <row r="11" spans="2:12" x14ac:dyDescent="0.3">
      <c r="B11" s="16" t="s">
        <v>19</v>
      </c>
      <c r="C11" s="16" t="s">
        <v>4</v>
      </c>
      <c r="D11" s="18">
        <v>3985</v>
      </c>
      <c r="L11" s="16" t="str">
        <v>Group</v>
      </c>
    </row>
    <row r="12" spans="2:12" x14ac:dyDescent="0.3">
      <c r="B12" s="16" t="s">
        <v>28</v>
      </c>
      <c r="C12" s="16" t="s">
        <v>8</v>
      </c>
      <c r="D12" s="18">
        <v>3482</v>
      </c>
    </row>
    <row r="13" spans="2:12" x14ac:dyDescent="0.3">
      <c r="B13" s="16" t="s">
        <v>25</v>
      </c>
      <c r="C13" s="16" t="s">
        <v>5</v>
      </c>
      <c r="D13" s="18">
        <v>3436</v>
      </c>
    </row>
    <row r="14" spans="2:12" x14ac:dyDescent="0.3">
      <c r="B14" s="16" t="s">
        <v>9</v>
      </c>
      <c r="C14" s="16" t="s">
        <v>4</v>
      </c>
      <c r="D14" s="18">
        <v>3394</v>
      </c>
    </row>
    <row r="15" spans="2:12" x14ac:dyDescent="0.3">
      <c r="B15" s="16" t="s">
        <v>27</v>
      </c>
      <c r="C15" s="16" t="s">
        <v>5</v>
      </c>
      <c r="D15" s="18">
        <v>2387</v>
      </c>
    </row>
    <row r="16" spans="2:12" x14ac:dyDescent="0.3">
      <c r="B16" s="16" t="s">
        <v>18</v>
      </c>
      <c r="C16" s="16" t="s">
        <v>8</v>
      </c>
      <c r="D16" s="18">
        <v>1903</v>
      </c>
    </row>
    <row r="17" spans="2:4" x14ac:dyDescent="0.3">
      <c r="B17" s="16" t="s">
        <v>14</v>
      </c>
      <c r="C17" s="16" t="s">
        <v>4</v>
      </c>
      <c r="D17" s="18">
        <v>1858</v>
      </c>
    </row>
    <row r="18" spans="2:4" x14ac:dyDescent="0.3">
      <c r="B18" s="16" t="s">
        <v>23</v>
      </c>
      <c r="C18" s="16" t="s">
        <v>8</v>
      </c>
      <c r="D18" s="18">
        <v>1497</v>
      </c>
    </row>
    <row r="19" spans="2:4" x14ac:dyDescent="0.3">
      <c r="B19" s="16" t="s">
        <v>16</v>
      </c>
      <c r="C19" s="16" t="s">
        <v>6</v>
      </c>
      <c r="D19" s="18">
        <v>1350</v>
      </c>
    </row>
    <row r="20" spans="2:4" x14ac:dyDescent="0.3">
      <c r="B20" s="16" t="s">
        <v>21</v>
      </c>
      <c r="C20" s="16" t="s">
        <v>6</v>
      </c>
      <c r="D20" s="18">
        <v>1337</v>
      </c>
    </row>
    <row r="21" spans="2:4" x14ac:dyDescent="0.3">
      <c r="B21" s="16" t="s">
        <v>11</v>
      </c>
      <c r="C21" s="16" t="s">
        <v>6</v>
      </c>
      <c r="D21" s="18">
        <v>979</v>
      </c>
    </row>
    <row r="22" spans="2:4" x14ac:dyDescent="0.3">
      <c r="B22" s="16" t="s">
        <v>24</v>
      </c>
      <c r="C22" s="16" t="s">
        <v>4</v>
      </c>
      <c r="D22" s="18">
        <v>978</v>
      </c>
    </row>
    <row r="23" spans="2:4" x14ac:dyDescent="0.3">
      <c r="B23" s="16" t="s">
        <v>13</v>
      </c>
      <c r="C23" s="16" t="s">
        <v>8</v>
      </c>
      <c r="D23" s="18">
        <v>763</v>
      </c>
    </row>
    <row r="24" spans="2:4" x14ac:dyDescent="0.3">
      <c r="B24" s="16" t="s">
        <v>12</v>
      </c>
      <c r="C24" s="16" t="s">
        <v>4</v>
      </c>
      <c r="D24" s="18">
        <v>557</v>
      </c>
    </row>
    <row r="25" spans="2:4" x14ac:dyDescent="0.3">
      <c r="B25" s="16" t="s">
        <v>17</v>
      </c>
      <c r="C25" s="16" t="s">
        <v>4</v>
      </c>
      <c r="D25" s="18">
        <v>473</v>
      </c>
    </row>
    <row r="26" spans="2:4" x14ac:dyDescent="0.3">
      <c r="B26" s="16" t="s">
        <v>22</v>
      </c>
      <c r="C26" s="16" t="s">
        <v>4</v>
      </c>
      <c r="D26" s="18">
        <v>206</v>
      </c>
    </row>
  </sheetData>
  <sortState xmlns:xlrd2="http://schemas.microsoft.com/office/spreadsheetml/2017/richdata2" ref="B7:D26">
    <sortCondition descending="1" ref="D7:D26"/>
  </sortState>
  <mergeCells count="1">
    <mergeCell ref="C1:E5"/>
  </mergeCells>
  <conditionalFormatting sqref="B7:D26">
    <cfRule type="expression" dxfId="0" priority="12">
      <formula>$C7=$L$5</formula>
    </cfRule>
  </conditionalFormatting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ListBox1">
          <controlPr defaultSize="0" autoLine="0" linkedCell="L5" listFillRange="L7:L11" r:id="rId4">
            <anchor moveWithCells="1">
              <from>
                <xdr:col>5</xdr:col>
                <xdr:colOff>167640</xdr:colOff>
                <xdr:row>5</xdr:row>
                <xdr:rowOff>114300</xdr:rowOff>
              </from>
              <to>
                <xdr:col>7</xdr:col>
                <xdr:colOff>160020</xdr:colOff>
                <xdr:row>10</xdr:row>
                <xdr:rowOff>129540</xdr:rowOff>
              </to>
            </anchor>
          </controlPr>
        </control>
      </mc:Choice>
      <mc:Fallback>
        <control shapeId="2049" r:id="rId3" name="ListBox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3ED6A-EDDF-47EE-93A7-C4D97CEAF788}">
  <sheetPr codeName="Sheet7"/>
  <dimension ref="C1:U29"/>
  <sheetViews>
    <sheetView showGridLines="0" topLeftCell="B1" workbookViewId="0">
      <selection activeCell="I7" sqref="I7"/>
    </sheetView>
  </sheetViews>
  <sheetFormatPr defaultRowHeight="14.4" x14ac:dyDescent="0.3"/>
  <cols>
    <col min="1" max="2" width="8.88671875" style="2"/>
    <col min="3" max="3" width="8.5546875" style="2" bestFit="1" customWidth="1"/>
    <col min="4" max="4" width="17.44140625" style="2" bestFit="1" customWidth="1"/>
    <col min="5" max="5" width="8.33203125" style="2" bestFit="1" customWidth="1"/>
    <col min="6" max="6" width="8.33203125" style="2" customWidth="1"/>
    <col min="7" max="7" width="12.44140625" style="2" bestFit="1" customWidth="1"/>
    <col min="8" max="9" width="8.88671875" style="2"/>
    <col min="10" max="10" width="8.5546875" style="2" bestFit="1" customWidth="1"/>
    <col min="11" max="11" width="17.44140625" style="2" bestFit="1" customWidth="1"/>
    <col min="12" max="12" width="8.33203125" style="2" bestFit="1" customWidth="1"/>
    <col min="13" max="13" width="6.33203125" style="2" bestFit="1" customWidth="1"/>
    <col min="14" max="14" width="12.44140625" style="2" bestFit="1" customWidth="1"/>
    <col min="15" max="16" width="8.88671875" style="2"/>
    <col min="17" max="17" width="8.5546875" style="2" bestFit="1" customWidth="1"/>
    <col min="18" max="18" width="17.44140625" style="2" bestFit="1" customWidth="1"/>
    <col min="19" max="19" width="8.33203125" style="2" bestFit="1" customWidth="1"/>
    <col min="20" max="20" width="6.33203125" style="2" bestFit="1" customWidth="1"/>
    <col min="21" max="21" width="12.44140625" style="2" bestFit="1" customWidth="1"/>
    <col min="22" max="16384" width="8.88671875" style="2"/>
  </cols>
  <sheetData>
    <row r="1" spans="3:21" x14ac:dyDescent="0.3">
      <c r="E1" s="30" t="s">
        <v>0</v>
      </c>
      <c r="F1" s="30"/>
      <c r="G1" s="30"/>
    </row>
    <row r="2" spans="3:21" x14ac:dyDescent="0.3">
      <c r="E2" s="30"/>
      <c r="F2" s="30"/>
      <c r="G2" s="30"/>
    </row>
    <row r="3" spans="3:21" x14ac:dyDescent="0.3">
      <c r="E3" s="30"/>
      <c r="F3" s="30"/>
      <c r="G3" s="30"/>
    </row>
    <row r="4" spans="3:21" x14ac:dyDescent="0.3">
      <c r="E4" s="30"/>
      <c r="F4" s="30"/>
      <c r="G4" s="30"/>
    </row>
    <row r="7" spans="3:21" x14ac:dyDescent="0.3">
      <c r="C7" s="23" t="s">
        <v>30</v>
      </c>
      <c r="D7" s="23" t="s">
        <v>66</v>
      </c>
      <c r="E7" s="23" t="s">
        <v>67</v>
      </c>
      <c r="F7" s="23" t="s">
        <v>68</v>
      </c>
      <c r="G7" s="23" t="s">
        <v>69</v>
      </c>
      <c r="J7" s="23" t="s">
        <v>30</v>
      </c>
      <c r="K7" s="23" t="s">
        <v>66</v>
      </c>
      <c r="L7" s="23" t="s">
        <v>67</v>
      </c>
      <c r="M7" s="23" t="s">
        <v>68</v>
      </c>
      <c r="N7" s="23" t="s">
        <v>69</v>
      </c>
      <c r="Q7" s="23" t="s">
        <v>30</v>
      </c>
      <c r="R7" s="23" t="s">
        <v>66</v>
      </c>
      <c r="S7" s="23" t="s">
        <v>67</v>
      </c>
      <c r="T7" s="23" t="s">
        <v>68</v>
      </c>
      <c r="U7" s="23" t="s">
        <v>69</v>
      </c>
    </row>
    <row r="8" spans="3:21" x14ac:dyDescent="0.3">
      <c r="C8" s="2" t="s">
        <v>80</v>
      </c>
      <c r="D8" s="2" t="s">
        <v>88</v>
      </c>
      <c r="E8" s="5">
        <v>33053</v>
      </c>
      <c r="F8" s="19">
        <v>0.4</v>
      </c>
      <c r="G8" s="20">
        <v>45203</v>
      </c>
      <c r="J8" s="2" t="s">
        <v>80</v>
      </c>
      <c r="K8" s="2" t="s">
        <v>88</v>
      </c>
      <c r="L8" s="5">
        <v>33053</v>
      </c>
      <c r="M8" s="19">
        <v>0.4</v>
      </c>
      <c r="N8" s="20">
        <v>45203</v>
      </c>
      <c r="Q8" s="2" t="s">
        <v>70</v>
      </c>
      <c r="R8" s="2" t="s">
        <v>24</v>
      </c>
      <c r="S8" s="5">
        <v>84765</v>
      </c>
      <c r="T8" s="19">
        <v>0.95</v>
      </c>
      <c r="U8" s="20">
        <v>45202</v>
      </c>
    </row>
    <row r="9" spans="3:21" x14ac:dyDescent="0.3">
      <c r="C9" s="2" t="s">
        <v>70</v>
      </c>
      <c r="D9" s="2" t="s">
        <v>74</v>
      </c>
      <c r="E9" s="5">
        <v>62342</v>
      </c>
      <c r="F9" s="19">
        <v>0.6</v>
      </c>
      <c r="G9" s="20">
        <v>45201</v>
      </c>
      <c r="J9" s="2" t="s">
        <v>70</v>
      </c>
      <c r="K9" s="2" t="s">
        <v>74</v>
      </c>
      <c r="L9" s="5">
        <v>62342</v>
      </c>
      <c r="M9" s="19">
        <v>0.6</v>
      </c>
      <c r="N9" s="20">
        <v>45201</v>
      </c>
      <c r="Q9" s="2" t="s">
        <v>70</v>
      </c>
      <c r="R9" s="2" t="s">
        <v>71</v>
      </c>
      <c r="S9" s="5">
        <v>66702</v>
      </c>
      <c r="T9" s="19">
        <v>0.75</v>
      </c>
      <c r="U9" s="20">
        <v>45203</v>
      </c>
    </row>
    <row r="10" spans="3:21" x14ac:dyDescent="0.3">
      <c r="C10" s="2" t="s">
        <v>80</v>
      </c>
      <c r="D10" s="2" t="s">
        <v>83</v>
      </c>
      <c r="E10" s="5">
        <v>44716</v>
      </c>
      <c r="F10" s="19">
        <v>0.48</v>
      </c>
      <c r="G10" s="20">
        <v>45201</v>
      </c>
      <c r="J10" s="2" t="s">
        <v>80</v>
      </c>
      <c r="K10" s="2" t="s">
        <v>83</v>
      </c>
      <c r="L10" s="5">
        <v>44716</v>
      </c>
      <c r="M10" s="19">
        <v>0.48</v>
      </c>
      <c r="N10" s="20">
        <v>45201</v>
      </c>
      <c r="Q10" s="2" t="s">
        <v>70</v>
      </c>
      <c r="R10" s="2" t="s">
        <v>72</v>
      </c>
      <c r="S10" s="5">
        <v>60291</v>
      </c>
      <c r="T10" s="19">
        <v>0.81</v>
      </c>
      <c r="U10" s="20">
        <v>45200</v>
      </c>
    </row>
    <row r="11" spans="3:21" x14ac:dyDescent="0.3">
      <c r="C11" s="2" t="s">
        <v>70</v>
      </c>
      <c r="D11" s="2" t="s">
        <v>79</v>
      </c>
      <c r="E11" s="5">
        <v>80248</v>
      </c>
      <c r="F11" s="19">
        <v>0.88</v>
      </c>
      <c r="G11" s="20">
        <v>45203</v>
      </c>
      <c r="J11" s="2" t="s">
        <v>70</v>
      </c>
      <c r="K11" s="2" t="s">
        <v>79</v>
      </c>
      <c r="L11" s="5">
        <v>80248</v>
      </c>
      <c r="M11" s="19">
        <v>0.88</v>
      </c>
      <c r="N11" s="20">
        <v>45203</v>
      </c>
      <c r="Q11" s="2" t="s">
        <v>70</v>
      </c>
      <c r="R11" s="2" t="s">
        <v>73</v>
      </c>
      <c r="S11" s="5">
        <v>52544</v>
      </c>
      <c r="T11" s="19">
        <v>0.72</v>
      </c>
      <c r="U11" s="20">
        <v>45201</v>
      </c>
    </row>
    <row r="12" spans="3:21" x14ac:dyDescent="0.3">
      <c r="C12" s="2" t="s">
        <v>70</v>
      </c>
      <c r="D12" s="2" t="s">
        <v>78</v>
      </c>
      <c r="E12" s="5">
        <v>54226</v>
      </c>
      <c r="F12" s="19">
        <v>0.66</v>
      </c>
      <c r="G12" s="20">
        <v>45202</v>
      </c>
      <c r="J12" s="2" t="s">
        <v>70</v>
      </c>
      <c r="K12" s="2" t="s">
        <v>78</v>
      </c>
      <c r="L12" s="5">
        <v>54226</v>
      </c>
      <c r="M12" s="19">
        <v>0.66</v>
      </c>
      <c r="N12" s="20">
        <v>45202</v>
      </c>
      <c r="Q12" s="2" t="s">
        <v>70</v>
      </c>
      <c r="R12" s="2" t="s">
        <v>74</v>
      </c>
      <c r="S12" s="5">
        <v>62342</v>
      </c>
      <c r="T12" s="19">
        <v>0.6</v>
      </c>
      <c r="U12" s="20">
        <v>45201</v>
      </c>
    </row>
    <row r="13" spans="3:21" x14ac:dyDescent="0.3">
      <c r="C13" s="2" t="s">
        <v>70</v>
      </c>
      <c r="D13" s="2" t="s">
        <v>75</v>
      </c>
      <c r="E13" s="5">
        <v>62010</v>
      </c>
      <c r="F13" s="19">
        <v>0.69</v>
      </c>
      <c r="G13" s="20">
        <v>45202</v>
      </c>
      <c r="J13" s="2" t="s">
        <v>70</v>
      </c>
      <c r="K13" s="2" t="s">
        <v>75</v>
      </c>
      <c r="L13" s="5">
        <v>62010</v>
      </c>
      <c r="M13" s="19">
        <v>0.69</v>
      </c>
      <c r="N13" s="20">
        <v>45202</v>
      </c>
      <c r="Q13" s="2" t="s">
        <v>70</v>
      </c>
      <c r="R13" s="2" t="s">
        <v>75</v>
      </c>
      <c r="S13" s="5">
        <v>62010</v>
      </c>
      <c r="T13" s="19">
        <v>0.69</v>
      </c>
      <c r="U13" s="20">
        <v>45202</v>
      </c>
    </row>
    <row r="14" spans="3:21" x14ac:dyDescent="0.3">
      <c r="C14" s="2" t="s">
        <v>80</v>
      </c>
      <c r="D14" s="2" t="s">
        <v>89</v>
      </c>
      <c r="E14" s="5">
        <v>52288</v>
      </c>
      <c r="F14" s="19">
        <v>0.51</v>
      </c>
      <c r="G14" s="20">
        <v>45203</v>
      </c>
      <c r="J14" s="2" t="s">
        <v>80</v>
      </c>
      <c r="K14" s="2" t="s">
        <v>89</v>
      </c>
      <c r="L14" s="5">
        <v>52288</v>
      </c>
      <c r="M14" s="19">
        <v>0.51</v>
      </c>
      <c r="N14" s="20">
        <v>45203</v>
      </c>
      <c r="Q14" s="2" t="s">
        <v>70</v>
      </c>
      <c r="R14" s="2" t="s">
        <v>76</v>
      </c>
      <c r="S14" s="5">
        <v>69771</v>
      </c>
      <c r="T14" s="19">
        <v>0.55000000000000004</v>
      </c>
      <c r="U14" s="20">
        <v>45203</v>
      </c>
    </row>
    <row r="15" spans="3:21" x14ac:dyDescent="0.3">
      <c r="C15" s="2" t="s">
        <v>70</v>
      </c>
      <c r="D15" s="2" t="s">
        <v>76</v>
      </c>
      <c r="E15" s="5">
        <v>69771</v>
      </c>
      <c r="F15" s="19">
        <v>0.55000000000000004</v>
      </c>
      <c r="G15" s="20">
        <v>45203</v>
      </c>
      <c r="J15" s="2" t="s">
        <v>70</v>
      </c>
      <c r="K15" s="2" t="s">
        <v>76</v>
      </c>
      <c r="L15" s="5">
        <v>69771</v>
      </c>
      <c r="M15" s="19">
        <v>0.55000000000000004</v>
      </c>
      <c r="N15" s="20">
        <v>45203</v>
      </c>
      <c r="Q15" s="2" t="s">
        <v>70</v>
      </c>
      <c r="R15" s="2" t="s">
        <v>77</v>
      </c>
      <c r="S15" s="5">
        <v>82372</v>
      </c>
      <c r="T15" s="19">
        <v>0.84</v>
      </c>
      <c r="U15" s="20">
        <v>45203</v>
      </c>
    </row>
    <row r="16" spans="3:21" x14ac:dyDescent="0.3">
      <c r="C16" s="2" t="s">
        <v>80</v>
      </c>
      <c r="D16" s="2" t="s">
        <v>92</v>
      </c>
      <c r="E16" s="5">
        <v>6538</v>
      </c>
      <c r="F16" s="19">
        <v>0.05</v>
      </c>
      <c r="G16" s="20">
        <v>45199</v>
      </c>
      <c r="J16" s="2" t="s">
        <v>80</v>
      </c>
      <c r="K16" s="2" t="s">
        <v>92</v>
      </c>
      <c r="L16" s="5">
        <v>6538</v>
      </c>
      <c r="M16" s="19">
        <v>0.05</v>
      </c>
      <c r="N16" s="20">
        <v>45199</v>
      </c>
      <c r="Q16" s="2" t="s">
        <v>70</v>
      </c>
      <c r="R16" s="2" t="s">
        <v>78</v>
      </c>
      <c r="S16" s="5">
        <v>54226</v>
      </c>
      <c r="T16" s="19">
        <v>0.66</v>
      </c>
      <c r="U16" s="20">
        <v>45202</v>
      </c>
    </row>
    <row r="17" spans="3:21" x14ac:dyDescent="0.3">
      <c r="C17" s="2" t="s">
        <v>70</v>
      </c>
      <c r="D17" s="2" t="s">
        <v>24</v>
      </c>
      <c r="E17" s="5">
        <v>84765</v>
      </c>
      <c r="F17" s="19">
        <v>0.95</v>
      </c>
      <c r="G17" s="20">
        <v>45202</v>
      </c>
      <c r="J17" s="2" t="s">
        <v>70</v>
      </c>
      <c r="K17" s="2" t="s">
        <v>24</v>
      </c>
      <c r="L17" s="5">
        <v>84765</v>
      </c>
      <c r="M17" s="19">
        <v>0.95</v>
      </c>
      <c r="N17" s="20">
        <v>45202</v>
      </c>
      <c r="Q17" s="2" t="s">
        <v>70</v>
      </c>
      <c r="R17" s="2" t="s">
        <v>79</v>
      </c>
      <c r="S17" s="5">
        <v>80248</v>
      </c>
      <c r="T17" s="19">
        <v>0.88</v>
      </c>
      <c r="U17" s="20">
        <v>45203</v>
      </c>
    </row>
    <row r="18" spans="3:21" x14ac:dyDescent="0.3">
      <c r="C18" s="2" t="s">
        <v>70</v>
      </c>
      <c r="D18" s="2" t="s">
        <v>71</v>
      </c>
      <c r="E18" s="5">
        <v>66702</v>
      </c>
      <c r="F18" s="19">
        <v>0.75</v>
      </c>
      <c r="G18" s="20">
        <v>45203</v>
      </c>
      <c r="J18" s="2" t="s">
        <v>70</v>
      </c>
      <c r="K18" s="2" t="s">
        <v>71</v>
      </c>
      <c r="L18" s="5">
        <v>66702</v>
      </c>
      <c r="M18" s="19">
        <v>0.75</v>
      </c>
      <c r="N18" s="20">
        <v>45203</v>
      </c>
      <c r="Q18" s="2" t="s">
        <v>80</v>
      </c>
      <c r="R18" s="2" t="s">
        <v>81</v>
      </c>
      <c r="S18" s="5">
        <v>40719</v>
      </c>
      <c r="T18" s="19">
        <v>0.6</v>
      </c>
      <c r="U18" s="20">
        <v>45204</v>
      </c>
    </row>
    <row r="19" spans="3:21" x14ac:dyDescent="0.3">
      <c r="C19" s="2" t="s">
        <v>70</v>
      </c>
      <c r="D19" s="2" t="s">
        <v>72</v>
      </c>
      <c r="E19" s="5">
        <v>60291</v>
      </c>
      <c r="F19" s="19">
        <v>0.81</v>
      </c>
      <c r="G19" s="20">
        <v>45200</v>
      </c>
      <c r="J19" s="2" t="s">
        <v>70</v>
      </c>
      <c r="K19" s="2" t="s">
        <v>72</v>
      </c>
      <c r="L19" s="5">
        <v>60291</v>
      </c>
      <c r="M19" s="19">
        <v>0.81</v>
      </c>
      <c r="N19" s="20">
        <v>45200</v>
      </c>
      <c r="Q19" s="2" t="s">
        <v>80</v>
      </c>
      <c r="R19" s="2" t="s">
        <v>82</v>
      </c>
      <c r="S19" s="5">
        <v>16866</v>
      </c>
      <c r="T19" s="19">
        <v>0.47</v>
      </c>
      <c r="U19" s="20">
        <v>45203</v>
      </c>
    </row>
    <row r="20" spans="3:21" x14ac:dyDescent="0.3">
      <c r="C20" s="2" t="s">
        <v>80</v>
      </c>
      <c r="D20" s="2" t="s">
        <v>90</v>
      </c>
      <c r="E20" s="5">
        <v>32262</v>
      </c>
      <c r="F20" s="19">
        <v>0.38</v>
      </c>
      <c r="G20" s="20">
        <v>45203</v>
      </c>
      <c r="J20" s="2" t="s">
        <v>80</v>
      </c>
      <c r="K20" s="2" t="s">
        <v>90</v>
      </c>
      <c r="L20" s="5">
        <v>32262</v>
      </c>
      <c r="M20" s="19">
        <v>0.38</v>
      </c>
      <c r="N20" s="20">
        <v>45203</v>
      </c>
      <c r="Q20" s="2" t="s">
        <v>80</v>
      </c>
      <c r="R20" s="2" t="s">
        <v>83</v>
      </c>
      <c r="S20" s="5">
        <v>44716</v>
      </c>
      <c r="T20" s="19">
        <v>0.48</v>
      </c>
      <c r="U20" s="20">
        <v>45201</v>
      </c>
    </row>
    <row r="21" spans="3:21" x14ac:dyDescent="0.3">
      <c r="C21" s="2" t="s">
        <v>80</v>
      </c>
      <c r="D21" s="2" t="s">
        <v>81</v>
      </c>
      <c r="E21" s="5">
        <v>40719</v>
      </c>
      <c r="F21" s="19">
        <v>0.6</v>
      </c>
      <c r="G21" s="20">
        <v>45204</v>
      </c>
      <c r="J21" s="2" t="s">
        <v>80</v>
      </c>
      <c r="K21" s="2" t="s">
        <v>81</v>
      </c>
      <c r="L21" s="5">
        <v>40719</v>
      </c>
      <c r="M21" s="19">
        <v>0.6</v>
      </c>
      <c r="N21" s="20">
        <v>45204</v>
      </c>
      <c r="Q21" s="2" t="s">
        <v>80</v>
      </c>
      <c r="R21" s="2" t="s">
        <v>84</v>
      </c>
      <c r="S21" s="5">
        <v>48267</v>
      </c>
      <c r="T21" s="19">
        <v>0.41</v>
      </c>
      <c r="U21" s="20">
        <v>45200</v>
      </c>
    </row>
    <row r="22" spans="3:21" x14ac:dyDescent="0.3">
      <c r="C22" s="2" t="s">
        <v>80</v>
      </c>
      <c r="D22" s="2" t="s">
        <v>82</v>
      </c>
      <c r="E22" s="5">
        <v>16866</v>
      </c>
      <c r="F22" s="19">
        <v>0.47</v>
      </c>
      <c r="G22" s="20">
        <v>45203</v>
      </c>
      <c r="J22" s="2" t="s">
        <v>80</v>
      </c>
      <c r="K22" s="2" t="s">
        <v>82</v>
      </c>
      <c r="L22" s="5">
        <v>16866</v>
      </c>
      <c r="M22" s="19">
        <v>0.47</v>
      </c>
      <c r="N22" s="20">
        <v>45203</v>
      </c>
      <c r="Q22" s="2" t="s">
        <v>80</v>
      </c>
      <c r="R22" s="2" t="s">
        <v>85</v>
      </c>
      <c r="S22" s="5">
        <v>23286</v>
      </c>
      <c r="T22" s="19">
        <v>0.49</v>
      </c>
      <c r="U22" s="20">
        <v>45203</v>
      </c>
    </row>
    <row r="23" spans="3:21" x14ac:dyDescent="0.3">
      <c r="C23" s="2" t="s">
        <v>80</v>
      </c>
      <c r="D23" s="2" t="s">
        <v>87</v>
      </c>
      <c r="E23" s="5">
        <v>39520</v>
      </c>
      <c r="F23" s="19">
        <v>0.35</v>
      </c>
      <c r="G23" s="20">
        <v>45203</v>
      </c>
      <c r="J23" s="2" t="s">
        <v>80</v>
      </c>
      <c r="K23" s="2" t="s">
        <v>87</v>
      </c>
      <c r="L23" s="5">
        <v>39520</v>
      </c>
      <c r="M23" s="19">
        <v>0.35</v>
      </c>
      <c r="N23" s="20">
        <v>45203</v>
      </c>
      <c r="Q23" s="2" t="s">
        <v>80</v>
      </c>
      <c r="R23" s="2" t="s">
        <v>86</v>
      </c>
      <c r="S23" s="5">
        <v>11234</v>
      </c>
      <c r="T23" s="19">
        <v>0.22</v>
      </c>
      <c r="U23" s="20">
        <v>45204</v>
      </c>
    </row>
    <row r="24" spans="3:21" x14ac:dyDescent="0.3">
      <c r="C24" s="2" t="s">
        <v>70</v>
      </c>
      <c r="D24" s="2" t="s">
        <v>73</v>
      </c>
      <c r="E24" s="5">
        <v>52544</v>
      </c>
      <c r="F24" s="19">
        <v>0.72</v>
      </c>
      <c r="G24" s="20">
        <v>45201</v>
      </c>
      <c r="J24" s="2" t="s">
        <v>70</v>
      </c>
      <c r="K24" s="2" t="s">
        <v>73</v>
      </c>
      <c r="L24" s="5">
        <v>52544</v>
      </c>
      <c r="M24" s="19">
        <v>0.72</v>
      </c>
      <c r="N24" s="20">
        <v>45201</v>
      </c>
      <c r="Q24" s="2" t="s">
        <v>80</v>
      </c>
      <c r="R24" s="2" t="s">
        <v>87</v>
      </c>
      <c r="S24" s="5">
        <v>39520</v>
      </c>
      <c r="T24" s="19">
        <v>0.35</v>
      </c>
      <c r="U24" s="20">
        <v>45203</v>
      </c>
    </row>
    <row r="25" spans="3:21" x14ac:dyDescent="0.3">
      <c r="C25" s="2" t="s">
        <v>70</v>
      </c>
      <c r="D25" s="2" t="s">
        <v>77</v>
      </c>
      <c r="E25" s="5">
        <v>82372</v>
      </c>
      <c r="F25" s="19">
        <v>0.84</v>
      </c>
      <c r="G25" s="20">
        <v>45203</v>
      </c>
      <c r="J25" s="2" t="s">
        <v>70</v>
      </c>
      <c r="K25" s="2" t="s">
        <v>77</v>
      </c>
      <c r="L25" s="5">
        <v>82372</v>
      </c>
      <c r="M25" s="19">
        <v>0.84</v>
      </c>
      <c r="N25" s="20">
        <v>45203</v>
      </c>
      <c r="Q25" s="2" t="s">
        <v>80</v>
      </c>
      <c r="R25" s="2" t="s">
        <v>88</v>
      </c>
      <c r="S25" s="5">
        <v>33053</v>
      </c>
      <c r="T25" s="19">
        <v>0.4</v>
      </c>
      <c r="U25" s="20">
        <v>45203</v>
      </c>
    </row>
    <row r="26" spans="3:21" x14ac:dyDescent="0.3">
      <c r="C26" s="2" t="s">
        <v>80</v>
      </c>
      <c r="D26" s="2" t="s">
        <v>86</v>
      </c>
      <c r="E26" s="5">
        <v>11234</v>
      </c>
      <c r="F26" s="19">
        <v>0.22</v>
      </c>
      <c r="G26" s="20">
        <v>45204</v>
      </c>
      <c r="J26" s="2" t="s">
        <v>80</v>
      </c>
      <c r="K26" s="2" t="s">
        <v>86</v>
      </c>
      <c r="L26" s="5">
        <v>11234</v>
      </c>
      <c r="M26" s="19">
        <v>0.22</v>
      </c>
      <c r="N26" s="20">
        <v>45204</v>
      </c>
      <c r="Q26" s="2" t="s">
        <v>80</v>
      </c>
      <c r="R26" s="2" t="s">
        <v>89</v>
      </c>
      <c r="S26" s="5">
        <v>52288</v>
      </c>
      <c r="T26" s="19">
        <v>0.51</v>
      </c>
      <c r="U26" s="20">
        <v>45203</v>
      </c>
    </row>
    <row r="27" spans="3:21" x14ac:dyDescent="0.3">
      <c r="C27" s="2" t="s">
        <v>80</v>
      </c>
      <c r="D27" s="2" t="s">
        <v>85</v>
      </c>
      <c r="E27" s="5">
        <v>23286</v>
      </c>
      <c r="F27" s="19">
        <v>0.49</v>
      </c>
      <c r="G27" s="20">
        <v>45203</v>
      </c>
      <c r="J27" s="2" t="s">
        <v>80</v>
      </c>
      <c r="K27" s="2" t="s">
        <v>85</v>
      </c>
      <c r="L27" s="5">
        <v>23286</v>
      </c>
      <c r="M27" s="19">
        <v>0.49</v>
      </c>
      <c r="N27" s="20">
        <v>45203</v>
      </c>
      <c r="Q27" s="2" t="s">
        <v>80</v>
      </c>
      <c r="R27" s="2" t="s">
        <v>90</v>
      </c>
      <c r="S27" s="5">
        <v>32262</v>
      </c>
      <c r="T27" s="19">
        <v>0.38</v>
      </c>
      <c r="U27" s="20">
        <v>45203</v>
      </c>
    </row>
    <row r="28" spans="3:21" x14ac:dyDescent="0.3">
      <c r="C28" s="2" t="s">
        <v>80</v>
      </c>
      <c r="D28" s="2" t="s">
        <v>91</v>
      </c>
      <c r="E28" s="5">
        <v>29191</v>
      </c>
      <c r="F28" s="19">
        <v>0.33</v>
      </c>
      <c r="G28" s="20">
        <v>45200</v>
      </c>
      <c r="J28" s="2" t="s">
        <v>80</v>
      </c>
      <c r="K28" s="2" t="s">
        <v>91</v>
      </c>
      <c r="L28" s="5">
        <v>29191</v>
      </c>
      <c r="M28" s="19">
        <v>0.33</v>
      </c>
      <c r="N28" s="20">
        <v>45200</v>
      </c>
      <c r="Q28" s="2" t="s">
        <v>80</v>
      </c>
      <c r="R28" s="2" t="s">
        <v>91</v>
      </c>
      <c r="S28" s="5">
        <v>29191</v>
      </c>
      <c r="T28" s="19">
        <v>0.33</v>
      </c>
      <c r="U28" s="20">
        <v>45200</v>
      </c>
    </row>
    <row r="29" spans="3:21" x14ac:dyDescent="0.3">
      <c r="C29" s="2" t="s">
        <v>80</v>
      </c>
      <c r="D29" s="2" t="s">
        <v>84</v>
      </c>
      <c r="E29" s="5">
        <v>48267</v>
      </c>
      <c r="F29" s="19">
        <v>0.41</v>
      </c>
      <c r="G29" s="20">
        <v>45200</v>
      </c>
      <c r="J29" s="2" t="s">
        <v>80</v>
      </c>
      <c r="K29" s="2" t="s">
        <v>84</v>
      </c>
      <c r="L29" s="5">
        <v>48267</v>
      </c>
      <c r="M29" s="19">
        <v>0.41</v>
      </c>
      <c r="N29" s="20">
        <v>45200</v>
      </c>
      <c r="Q29" s="2" t="s">
        <v>80</v>
      </c>
      <c r="R29" s="2" t="s">
        <v>92</v>
      </c>
      <c r="S29" s="5">
        <v>6538</v>
      </c>
      <c r="T29" s="19">
        <v>0.05</v>
      </c>
      <c r="U29" s="20">
        <v>45199</v>
      </c>
    </row>
  </sheetData>
  <sortState xmlns:xlrd2="http://schemas.microsoft.com/office/spreadsheetml/2017/richdata2" ref="C8:G29">
    <sortCondition ref="D8:D29"/>
  </sortState>
  <mergeCells count="1">
    <mergeCell ref="E1:G4"/>
  </mergeCells>
  <conditionalFormatting sqref="E8:E2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{CCC0FFF9-CC71-43B2-A22B-3A3F85421B37}</x14:id>
        </ext>
      </extLst>
    </cfRule>
  </conditionalFormatting>
  <conditionalFormatting sqref="N8:N29">
    <cfRule type="timePeriod" dxfId="10" priority="3" timePeriod="last7Days">
      <formula>AND(TODAY()-FLOOR(N8,1)&lt;=6,FLOOR(N8,1)&lt;=TODAY())</formula>
    </cfRule>
  </conditionalFormatting>
  <conditionalFormatting sqref="U8:U29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C0FFF9-CC71-43B2-A22B-3A3F85421B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E8:E29</xm:sqref>
        </x14:conditionalFormatting>
        <x14:conditionalFormatting xmlns:xm="http://schemas.microsoft.com/office/excel/2006/main">
          <x14:cfRule type="iconSet" priority="2" id="{1970E55B-55F1-4996-9751-8EAB92CC0BC2}">
            <x14:iconSet iconSet="3Star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F8:F29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0928-AED4-4143-A2AB-C66916FD8959}">
  <dimension ref="C1:L5"/>
  <sheetViews>
    <sheetView showGridLines="0" workbookViewId="0"/>
  </sheetViews>
  <sheetFormatPr defaultRowHeight="14.4" x14ac:dyDescent="0.3"/>
  <sheetData>
    <row r="1" spans="3:12" s="2" customFormat="1" ht="14.4" customHeight="1" x14ac:dyDescent="0.3">
      <c r="C1" s="28" t="s">
        <v>0</v>
      </c>
      <c r="D1" s="28"/>
      <c r="E1" s="28"/>
      <c r="G1" s="28" t="s">
        <v>109</v>
      </c>
      <c r="H1" s="28"/>
      <c r="I1" s="28"/>
      <c r="J1" s="28"/>
      <c r="K1" s="28"/>
      <c r="L1" s="28"/>
    </row>
    <row r="2" spans="3:12" s="2" customFormat="1" ht="14.4" customHeight="1" x14ac:dyDescent="0.3">
      <c r="C2" s="28"/>
      <c r="D2" s="28"/>
      <c r="E2" s="28"/>
      <c r="G2" s="28"/>
      <c r="H2" s="28"/>
      <c r="I2" s="28"/>
      <c r="J2" s="28"/>
      <c r="K2" s="28"/>
      <c r="L2" s="28"/>
    </row>
    <row r="3" spans="3:12" s="2" customFormat="1" ht="14.4" customHeight="1" x14ac:dyDescent="0.3">
      <c r="C3" s="28"/>
      <c r="D3" s="28"/>
      <c r="E3" s="28"/>
      <c r="G3" s="28"/>
      <c r="H3" s="28"/>
      <c r="I3" s="28"/>
      <c r="J3" s="28"/>
      <c r="K3" s="28"/>
      <c r="L3" s="28"/>
    </row>
    <row r="4" spans="3:12" s="2" customFormat="1" ht="14.4" customHeight="1" x14ac:dyDescent="0.3">
      <c r="C4" s="28"/>
      <c r="D4" s="28"/>
      <c r="E4" s="28"/>
      <c r="G4" s="28"/>
      <c r="H4" s="28"/>
      <c r="I4" s="28"/>
      <c r="J4" s="28"/>
      <c r="K4" s="28"/>
      <c r="L4" s="28"/>
    </row>
    <row r="5" spans="3:12" s="2" customFormat="1" x14ac:dyDescent="0.3"/>
  </sheetData>
  <mergeCells count="2">
    <mergeCell ref="C1:E4"/>
    <mergeCell ref="G1:L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&lt;&gt;0</vt:lpstr>
      <vt:lpstr>Order and colors</vt:lpstr>
      <vt:lpstr>13weeks</vt:lpstr>
      <vt:lpstr>13weeks (2)</vt:lpstr>
      <vt:lpstr>with ActiveX Controls</vt:lpstr>
      <vt:lpstr>Merge Formatting</vt:lpstr>
      <vt:lpstr>Thanks!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de Crescenzo</dc:creator>
  <cp:lastModifiedBy>Enrico de Crescenzo</cp:lastModifiedBy>
  <dcterms:created xsi:type="dcterms:W3CDTF">2023-09-27T11:55:16Z</dcterms:created>
  <dcterms:modified xsi:type="dcterms:W3CDTF">2023-10-09T16:48:14Z</dcterms:modified>
</cp:coreProperties>
</file>